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175" tabRatio="764" activeTab="3"/>
  </bookViews>
  <sheets>
    <sheet name="income statements" sheetId="1" r:id="rId1"/>
    <sheet name="Balance Sheet" sheetId="2" r:id="rId2"/>
    <sheet name="equity" sheetId="3" r:id="rId3"/>
    <sheet name="cashflow" sheetId="4" r:id="rId4"/>
  </sheets>
  <definedNames>
    <definedName name="BS">#REF!</definedName>
    <definedName name="PL11">#REF!</definedName>
    <definedName name="_xlnm.Print_Area" localSheetId="1">'Balance Sheet'!$A$1:$F$67</definedName>
    <definedName name="_xlnm.Print_Area" localSheetId="2">'equity'!$A$1:$N$33</definedName>
    <definedName name="_xlnm.Print_Area" localSheetId="0">'income statements'!$A$1:$J$59</definedName>
    <definedName name="_xlnm.Print_Titles" localSheetId="1">'Balance Sheet'!$1:$7</definedName>
    <definedName name="_xlnm.Print_Titles" localSheetId="3">'cashflow'!$1:$11</definedName>
    <definedName name="_xlnm.Print_Titles" localSheetId="2">'equity'!$1:$15</definedName>
    <definedName name="_xlnm.Print_Titles" localSheetId="0">'income statements'!$1:$11</definedName>
    <definedName name="Z_515AAFA2_D9B2_4844_B00E_BF67A8A4E8E7_.wvu.PrintArea" localSheetId="1" hidden="1">'Balance Sheet'!$A$1:$E$67</definedName>
    <definedName name="Z_515AAFA2_D9B2_4844_B00E_BF67A8A4E8E7_.wvu.PrintArea" localSheetId="2" hidden="1">'equity'!$A:$N</definedName>
    <definedName name="Z_515AAFA2_D9B2_4844_B00E_BF67A8A4E8E7_.wvu.PrintArea" localSheetId="0" hidden="1">'income statements'!$A$1:$J$59</definedName>
    <definedName name="Z_515AAFA2_D9B2_4844_B00E_BF67A8A4E8E7_.wvu.PrintTitles" localSheetId="1" hidden="1">'Balance Sheet'!$1:$7</definedName>
    <definedName name="Z_515AAFA2_D9B2_4844_B00E_BF67A8A4E8E7_.wvu.PrintTitles" localSheetId="3" hidden="1">'cashflow'!$1:$11</definedName>
    <definedName name="Z_515AAFA2_D9B2_4844_B00E_BF67A8A4E8E7_.wvu.PrintTitles" localSheetId="2" hidden="1">'equity'!$1:$15</definedName>
    <definedName name="Z_515AAFA2_D9B2_4844_B00E_BF67A8A4E8E7_.wvu.PrintTitles" localSheetId="0" hidden="1">'income statements'!$1:$11</definedName>
    <definedName name="Z_59EC4BD4_C25A_460A_808C_B1CD19252795_.wvu.PrintArea" localSheetId="1" hidden="1">'Balance Sheet'!$A$1:$E$67</definedName>
    <definedName name="Z_59EC4BD4_C25A_460A_808C_B1CD19252795_.wvu.PrintArea" localSheetId="2" hidden="1">'equity'!$A:$N</definedName>
    <definedName name="Z_59EC4BD4_C25A_460A_808C_B1CD19252795_.wvu.PrintArea" localSheetId="0" hidden="1">'income statements'!$A$1:$J$59</definedName>
    <definedName name="Z_59EC4BD4_C25A_460A_808C_B1CD19252795_.wvu.PrintTitles" localSheetId="1" hidden="1">'Balance Sheet'!$1:$7</definedName>
    <definedName name="Z_59EC4BD4_C25A_460A_808C_B1CD19252795_.wvu.PrintTitles" localSheetId="3" hidden="1">'cashflow'!$1:$11</definedName>
    <definedName name="Z_59EC4BD4_C25A_460A_808C_B1CD19252795_.wvu.PrintTitles" localSheetId="2" hidden="1">'equity'!$1:$15</definedName>
    <definedName name="Z_59EC4BD4_C25A_460A_808C_B1CD19252795_.wvu.PrintTitles" localSheetId="0" hidden="1">'income statements'!$1:$11</definedName>
    <definedName name="Z_96372148_3718_4B8E_B308_C57D9BDC0B6A_.wvu.PrintArea" localSheetId="1" hidden="1">'Balance Sheet'!$A$1:$E$67</definedName>
    <definedName name="Z_96372148_3718_4B8E_B308_C57D9BDC0B6A_.wvu.PrintArea" localSheetId="2" hidden="1">'equity'!$A:$N</definedName>
    <definedName name="Z_96372148_3718_4B8E_B308_C57D9BDC0B6A_.wvu.PrintArea" localSheetId="0" hidden="1">'income statements'!$A$1:$J$59</definedName>
    <definedName name="Z_96372148_3718_4B8E_B308_C57D9BDC0B6A_.wvu.PrintTitles" localSheetId="1" hidden="1">'Balance Sheet'!$1:$7</definedName>
    <definedName name="Z_96372148_3718_4B8E_B308_C57D9BDC0B6A_.wvu.PrintTitles" localSheetId="3" hidden="1">'cashflow'!$1:$11</definedName>
    <definedName name="Z_96372148_3718_4B8E_B308_C57D9BDC0B6A_.wvu.PrintTitles" localSheetId="2" hidden="1">'equity'!$1:$15</definedName>
    <definedName name="Z_96372148_3718_4B8E_B308_C57D9BDC0B6A_.wvu.PrintTitles" localSheetId="0" hidden="1">'income statements'!$1:$11</definedName>
    <definedName name="Z_A37B7161_9E6B_4753_BA39_119FD77E85C7_.wvu.PrintArea" localSheetId="1" hidden="1">'Balance Sheet'!$A$1:$E$67</definedName>
    <definedName name="Z_A37B7161_9E6B_4753_BA39_119FD77E85C7_.wvu.PrintArea" localSheetId="2" hidden="1">'equity'!$A:$N</definedName>
    <definedName name="Z_A37B7161_9E6B_4753_BA39_119FD77E85C7_.wvu.PrintArea" localSheetId="0" hidden="1">'income statements'!$A$1:$J$59</definedName>
    <definedName name="Z_A37B7161_9E6B_4753_BA39_119FD77E85C7_.wvu.PrintTitles" localSheetId="1" hidden="1">'Balance Sheet'!$1:$7</definedName>
    <definedName name="Z_A37B7161_9E6B_4753_BA39_119FD77E85C7_.wvu.PrintTitles" localSheetId="3" hidden="1">'cashflow'!$1:$11</definedName>
    <definedName name="Z_A37B7161_9E6B_4753_BA39_119FD77E85C7_.wvu.PrintTitles" localSheetId="2" hidden="1">'equity'!$1:$15</definedName>
    <definedName name="Z_A37B7161_9E6B_4753_BA39_119FD77E85C7_.wvu.PrintTitles" localSheetId="0" hidden="1">'income statements'!$1:$11</definedName>
  </definedNames>
  <calcPr fullCalcOnLoad="1"/>
</workbook>
</file>

<file path=xl/sharedStrings.xml><?xml version="1.0" encoding="utf-8"?>
<sst xmlns="http://schemas.openxmlformats.org/spreadsheetml/2006/main" count="155" uniqueCount="115">
  <si>
    <t>RM'000</t>
  </si>
  <si>
    <t>Property, plant and equipment</t>
  </si>
  <si>
    <t>Hotel properties and exhibition centre</t>
  </si>
  <si>
    <t>Investment properties</t>
  </si>
  <si>
    <t>Investment in associated companies</t>
  </si>
  <si>
    <t>Other investments</t>
  </si>
  <si>
    <t>Long term receivable</t>
  </si>
  <si>
    <t>Deferred tax assets</t>
  </si>
  <si>
    <t>Current assets</t>
  </si>
  <si>
    <t>Current liabilities</t>
  </si>
  <si>
    <t>Share capital</t>
  </si>
  <si>
    <t>Shareholders’ equity</t>
  </si>
  <si>
    <t>Minority interests</t>
  </si>
  <si>
    <t>COUNTRY HEIGHTS HOLDINGS BERHAD (119416-K)</t>
  </si>
  <si>
    <t>Revenue</t>
  </si>
  <si>
    <t>Cost of sales</t>
  </si>
  <si>
    <t>Gross profit</t>
  </si>
  <si>
    <t xml:space="preserve">Other operating income </t>
  </si>
  <si>
    <t>Selling &amp; distribution expenses</t>
  </si>
  <si>
    <t>Administrative expenses</t>
  </si>
  <si>
    <t>Other operating expenses</t>
  </si>
  <si>
    <t>Taxation</t>
  </si>
  <si>
    <t>NA</t>
  </si>
  <si>
    <t>RM’000</t>
  </si>
  <si>
    <t>Exchange reserve fluctuation</t>
  </si>
  <si>
    <t>CASH AND CASH EQUIVALENTS BROUGHT FORWARD</t>
  </si>
  <si>
    <t>CASH AND CASH EQUIVALENTS CARRIED FORWARD</t>
  </si>
  <si>
    <t>Cash and cash equivalents consist of:</t>
  </si>
  <si>
    <t>Bank overdrafts</t>
  </si>
  <si>
    <t>Share</t>
  </si>
  <si>
    <t>Distributable</t>
  </si>
  <si>
    <t>capital</t>
  </si>
  <si>
    <t>reserve</t>
  </si>
  <si>
    <t>Ordinary</t>
  </si>
  <si>
    <t>Revaluation</t>
  </si>
  <si>
    <t>Exchange</t>
  </si>
  <si>
    <t>shares</t>
  </si>
  <si>
    <t>premium</t>
  </si>
  <si>
    <t>Total</t>
  </si>
  <si>
    <t>RM‘000</t>
  </si>
  <si>
    <t>-</t>
  </si>
  <si>
    <t xml:space="preserve"> Non-distributable reserves</t>
  </si>
  <si>
    <t>(The figures have not been audited)</t>
  </si>
  <si>
    <t>(Unaudited)</t>
  </si>
  <si>
    <t>Diluted earnings per ordinary share (sen)</t>
  </si>
  <si>
    <t xml:space="preserve">Land held for property development </t>
  </si>
  <si>
    <t>Other property, plant and equipment</t>
  </si>
  <si>
    <t>Cash and bank balances</t>
  </si>
  <si>
    <t>Deferred tax liabilities</t>
  </si>
  <si>
    <t>Borrowings</t>
  </si>
  <si>
    <t>Long term liabilities</t>
  </si>
  <si>
    <t xml:space="preserve">Retained </t>
  </si>
  <si>
    <t>profits</t>
  </si>
  <si>
    <t>- Company and subsidiaries</t>
  </si>
  <si>
    <t>Finance costs, net</t>
  </si>
  <si>
    <t xml:space="preserve">CONDENSED CONSOLIDATED STATEMENT OF CHANGES IN EQUITY </t>
  </si>
  <si>
    <t xml:space="preserve">3 months ended </t>
  </si>
  <si>
    <t>Share of results of associates</t>
  </si>
  <si>
    <t xml:space="preserve">CONDENSED CONSOLIDATED INCOME STATEMENTS </t>
  </si>
  <si>
    <t>CONDENSED CONSOLIDATED CASH FLOW STATEMENT</t>
  </si>
  <si>
    <t>Inventories</t>
  </si>
  <si>
    <t>Property development costs</t>
  </si>
  <si>
    <t>Note</t>
  </si>
  <si>
    <t>Trade receivables</t>
  </si>
  <si>
    <t>Other receivables</t>
  </si>
  <si>
    <t>Tax recoverable</t>
  </si>
  <si>
    <t>Trade payables</t>
  </si>
  <si>
    <t>Other payables</t>
  </si>
  <si>
    <t>Tax payable</t>
  </si>
  <si>
    <t>Share premium</t>
  </si>
  <si>
    <t>Total Assets</t>
  </si>
  <si>
    <t>ASSETS</t>
  </si>
  <si>
    <t>Non-current assets</t>
  </si>
  <si>
    <t>EQUITY AND LIABILITIES</t>
  </si>
  <si>
    <t>Equity attributable to the equity holders of the parent</t>
  </si>
  <si>
    <t>Non-current liabilities</t>
  </si>
  <si>
    <t>Total Liabilities</t>
  </si>
  <si>
    <t>Total equity</t>
  </si>
  <si>
    <t>Total equity and liabilities</t>
  </si>
  <si>
    <t>Capital</t>
  </si>
  <si>
    <t>Redemption</t>
  </si>
  <si>
    <t>Foreign exchange differences arising during the year</t>
  </si>
  <si>
    <t>Revaluation reserves</t>
  </si>
  <si>
    <t>Foreign exchange reserves</t>
  </si>
  <si>
    <t>Capital redemption reserves</t>
  </si>
  <si>
    <t>Retained profits</t>
  </si>
  <si>
    <t>Attributable to:</t>
  </si>
  <si>
    <t>Minority</t>
  </si>
  <si>
    <t>interest</t>
  </si>
  <si>
    <t>Attributable to Equity Holders of the Parent</t>
  </si>
  <si>
    <t>Equity</t>
  </si>
  <si>
    <t>At 1 January 2006</t>
  </si>
  <si>
    <t>Revaluation reserves recognised directly into equity, net of deferred tax</t>
  </si>
  <si>
    <t>27 (a)</t>
  </si>
  <si>
    <t>27 (b)</t>
  </si>
  <si>
    <t>Net loss for the period</t>
  </si>
  <si>
    <t>- Associates</t>
  </si>
  <si>
    <t>Equity holders to the parent</t>
  </si>
  <si>
    <t>Net assets per share (RM)</t>
  </si>
  <si>
    <t>(Loss) / Profit for the period</t>
  </si>
  <si>
    <t>Issue of shares</t>
  </si>
  <si>
    <t>Basic (loss)/  profit per ordinary share (sen)</t>
  </si>
  <si>
    <t>(Loss) / Profit before taxation</t>
  </si>
  <si>
    <t>Capital work in progress</t>
  </si>
  <si>
    <t>12 months ended</t>
  </si>
  <si>
    <t>(Audited)</t>
  </si>
  <si>
    <t>For the Twelve-Months Period Ended 31 December 2006</t>
  </si>
  <si>
    <t>CONDENSED CONSOLIDATED BALANCE SHEET as at 31 December 2006</t>
  </si>
  <si>
    <t>At 31 December 2006</t>
  </si>
  <si>
    <t>Profit / (loss) from operations</t>
  </si>
  <si>
    <t>Net decrease in cash and cash equivalents</t>
  </si>
  <si>
    <t>Net cash flows generated from operating activities</t>
  </si>
  <si>
    <t>Net cash generated from investing activities</t>
  </si>
  <si>
    <t>Effect of adoption of FRS 116 and 140</t>
  </si>
  <si>
    <t>Net cash used in financing activities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</si>
</sst>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0_);[Red]\(#,##0\);\ \ \-\ \ \ \ \ "/>
    <numFmt numFmtId="172" formatCode="0.00_)"/>
  </numFmts>
  <fonts count="18">
    <font>
      <sz val="12"/>
      <name val="Helv"/>
      <family val="0"/>
    </font>
    <font>
      <b/>
      <sz val="10"/>
      <name val="Arial"/>
      <family val="0"/>
    </font>
    <font>
      <i/>
      <sz val="10"/>
      <name val="Arial"/>
      <family val="0"/>
    </font>
    <font>
      <b/>
      <i/>
      <sz val="10"/>
      <name val="Arial"/>
      <family val="0"/>
    </font>
    <font>
      <sz val="10"/>
      <name val="Arial"/>
      <family val="0"/>
    </font>
    <font>
      <u val="single"/>
      <sz val="10.2"/>
      <color indexed="36"/>
      <name val="Helv"/>
      <family val="0"/>
    </font>
    <font>
      <sz val="8"/>
      <name val="Arial"/>
      <family val="2"/>
    </font>
    <font>
      <u val="single"/>
      <sz val="10.2"/>
      <color indexed="12"/>
      <name val="Helv"/>
      <family val="0"/>
    </font>
    <font>
      <b/>
      <i/>
      <sz val="16"/>
      <name val="Helv"/>
      <family val="0"/>
    </font>
    <font>
      <sz val="10"/>
      <name val="Arial MT"/>
      <family val="0"/>
    </font>
    <font>
      <sz val="11"/>
      <name val="Tms Rmn"/>
      <family val="0"/>
    </font>
    <font>
      <sz val="12"/>
      <name val="Times New Roman"/>
      <family val="1"/>
    </font>
    <font>
      <sz val="11"/>
      <name val="Times New Roman"/>
      <family val="1"/>
    </font>
    <font>
      <b/>
      <sz val="11"/>
      <name val="Arial"/>
      <family val="2"/>
    </font>
    <font>
      <sz val="11"/>
      <name val="Arial"/>
      <family val="2"/>
    </font>
    <font>
      <sz val="12"/>
      <name val="Arial"/>
      <family val="2"/>
    </font>
    <font>
      <b/>
      <sz val="12"/>
      <name val="Helv"/>
      <family val="0"/>
    </font>
    <font>
      <b/>
      <sz val="12"/>
      <name val="Arial"/>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9">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3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 fillId="0" borderId="0" applyNumberFormat="0" applyFill="0" applyBorder="0" applyAlignment="0" applyProtection="0"/>
    <xf numFmtId="38" fontId="6" fillId="2" borderId="0" applyNumberFormat="0" applyBorder="0" applyAlignment="0" applyProtection="0"/>
    <xf numFmtId="0" fontId="7" fillId="0" borderId="0" applyNumberFormat="0" applyFill="0" applyBorder="0" applyAlignment="0" applyProtection="0"/>
    <xf numFmtId="10" fontId="6" fillId="3" borderId="1" applyNumberFormat="0" applyBorder="0" applyAlignment="0" applyProtection="0"/>
    <xf numFmtId="172" fontId="8" fillId="0" borderId="0">
      <alignment/>
      <protection/>
    </xf>
    <xf numFmtId="9" fontId="4" fillId="0" borderId="0" applyFont="0" applyFill="0" applyBorder="0" applyAlignment="0" applyProtection="0"/>
    <xf numFmtId="10" fontId="4" fillId="0" borderId="0" applyFont="0" applyFill="0" applyBorder="0" applyAlignment="0" applyProtection="0"/>
    <xf numFmtId="10" fontId="9" fillId="4" borderId="0">
      <alignment/>
      <protection/>
    </xf>
    <xf numFmtId="171" fontId="10" fillId="0" borderId="0">
      <alignment/>
      <protection/>
    </xf>
    <xf numFmtId="170" fontId="11" fillId="0" borderId="0" applyBorder="0" applyAlignment="0">
      <protection/>
    </xf>
    <xf numFmtId="0" fontId="12" fillId="0" borderId="0" applyNumberFormat="0" applyBorder="0" applyAlignment="0">
      <protection/>
    </xf>
  </cellStyleXfs>
  <cellXfs count="120">
    <xf numFmtId="37" fontId="0" fillId="0" borderId="0" xfId="0" applyAlignment="1">
      <alignment/>
    </xf>
    <xf numFmtId="37" fontId="1" fillId="0" borderId="0" xfId="0" applyFont="1" applyAlignment="1">
      <alignment/>
    </xf>
    <xf numFmtId="15" fontId="1" fillId="0" borderId="0" xfId="0" applyNumberFormat="1" applyFont="1" applyAlignment="1">
      <alignment horizontal="center"/>
    </xf>
    <xf numFmtId="37" fontId="4" fillId="0" borderId="0" xfId="0" applyFont="1" applyAlignment="1">
      <alignment/>
    </xf>
    <xf numFmtId="37" fontId="4" fillId="0" borderId="0" xfId="0" applyFont="1" applyAlignment="1">
      <alignment horizontal="right"/>
    </xf>
    <xf numFmtId="37" fontId="1" fillId="0" borderId="0" xfId="0" applyFont="1" applyAlignment="1">
      <alignment horizontal="center"/>
    </xf>
    <xf numFmtId="37" fontId="1" fillId="0" borderId="0" xfId="0" applyFont="1" applyBorder="1" applyAlignment="1">
      <alignment horizontal="center"/>
    </xf>
    <xf numFmtId="41" fontId="4" fillId="0" borderId="0" xfId="0" applyNumberFormat="1" applyFont="1" applyAlignment="1">
      <alignment horizontal="right"/>
    </xf>
    <xf numFmtId="41" fontId="4" fillId="0" borderId="0" xfId="0" applyNumberFormat="1" applyFont="1" applyAlignment="1">
      <alignment/>
    </xf>
    <xf numFmtId="37" fontId="4" fillId="0" borderId="0" xfId="0" applyFont="1" applyAlignment="1">
      <alignment horizontal="center"/>
    </xf>
    <xf numFmtId="37" fontId="4" fillId="0" borderId="0" xfId="0" applyFont="1" applyBorder="1" applyAlignment="1">
      <alignment horizontal="center"/>
    </xf>
    <xf numFmtId="37" fontId="4" fillId="0" borderId="0" xfId="0" applyFont="1" applyAlignment="1">
      <alignment vertical="top" wrapText="1"/>
    </xf>
    <xf numFmtId="37" fontId="1" fillId="0" borderId="0" xfId="0" applyFont="1" applyAlignment="1">
      <alignment horizontal="center" wrapText="1"/>
    </xf>
    <xf numFmtId="37" fontId="4" fillId="0" borderId="0" xfId="0" applyFont="1" applyBorder="1" applyAlignment="1">
      <alignment/>
    </xf>
    <xf numFmtId="37" fontId="4" fillId="0" borderId="0" xfId="0" applyFont="1" applyBorder="1" applyAlignment="1">
      <alignment horizontal="right"/>
    </xf>
    <xf numFmtId="37" fontId="4" fillId="0" borderId="0" xfId="0" applyFont="1" applyAlignment="1">
      <alignment wrapText="1"/>
    </xf>
    <xf numFmtId="41" fontId="4" fillId="0" borderId="2" xfId="0" applyNumberFormat="1" applyFont="1" applyBorder="1" applyAlignment="1">
      <alignment horizontal="right"/>
    </xf>
    <xf numFmtId="41" fontId="4" fillId="0" borderId="0" xfId="0" applyNumberFormat="1" applyFont="1" applyBorder="1" applyAlignment="1">
      <alignment horizontal="right"/>
    </xf>
    <xf numFmtId="37" fontId="4" fillId="0" borderId="2" xfId="0" applyFont="1" applyBorder="1" applyAlignment="1">
      <alignment horizontal="center"/>
    </xf>
    <xf numFmtId="37" fontId="13" fillId="0" borderId="0" xfId="0" applyFont="1" applyAlignment="1">
      <alignment horizontal="left"/>
    </xf>
    <xf numFmtId="37" fontId="13" fillId="0" borderId="0" xfId="0" applyFont="1" applyAlignment="1">
      <alignment horizontal="center"/>
    </xf>
    <xf numFmtId="37" fontId="13" fillId="0" borderId="0" xfId="0" applyFont="1" applyBorder="1" applyAlignment="1">
      <alignment/>
    </xf>
    <xf numFmtId="37" fontId="14" fillId="0" borderId="0" xfId="0" applyFont="1" applyAlignment="1">
      <alignment/>
    </xf>
    <xf numFmtId="37" fontId="14" fillId="0" borderId="0" xfId="0" applyFont="1" applyAlignment="1">
      <alignment vertical="top" wrapText="1"/>
    </xf>
    <xf numFmtId="37" fontId="14" fillId="0" borderId="0" xfId="0" applyFont="1" applyBorder="1" applyAlignment="1">
      <alignment/>
    </xf>
    <xf numFmtId="37" fontId="14" fillId="0" borderId="0" xfId="0" applyFont="1" applyAlignment="1">
      <alignment vertical="top"/>
    </xf>
    <xf numFmtId="37" fontId="13" fillId="0" borderId="0" xfId="0" applyFont="1" applyBorder="1" applyAlignment="1">
      <alignment horizontal="center"/>
    </xf>
    <xf numFmtId="15" fontId="13" fillId="0" borderId="0" xfId="0" applyNumberFormat="1" applyFont="1" applyAlignment="1">
      <alignment horizontal="center"/>
    </xf>
    <xf numFmtId="15" fontId="13" fillId="0" borderId="0" xfId="0" applyNumberFormat="1" applyFont="1" applyBorder="1" applyAlignment="1">
      <alignment horizontal="center"/>
    </xf>
    <xf numFmtId="37" fontId="14" fillId="0" borderId="0" xfId="0" applyFont="1" applyAlignment="1">
      <alignment horizontal="center"/>
    </xf>
    <xf numFmtId="37" fontId="14" fillId="0" borderId="0" xfId="0" applyFont="1" applyBorder="1" applyAlignment="1">
      <alignment horizontal="center"/>
    </xf>
    <xf numFmtId="41" fontId="14" fillId="0" borderId="0" xfId="0" applyNumberFormat="1" applyFont="1" applyAlignment="1">
      <alignment vertical="top" wrapText="1"/>
    </xf>
    <xf numFmtId="41" fontId="14" fillId="0" borderId="0" xfId="0" applyNumberFormat="1" applyFont="1" applyAlignment="1">
      <alignment horizontal="center"/>
    </xf>
    <xf numFmtId="41" fontId="14" fillId="0" borderId="0" xfId="0" applyNumberFormat="1" applyFont="1" applyBorder="1" applyAlignment="1">
      <alignment horizontal="center"/>
    </xf>
    <xf numFmtId="41" fontId="14" fillId="0" borderId="0" xfId="0" applyNumberFormat="1" applyFont="1" applyAlignment="1">
      <alignment/>
    </xf>
    <xf numFmtId="41" fontId="14" fillId="0" borderId="2" xfId="0" applyNumberFormat="1" applyFont="1" applyBorder="1" applyAlignment="1">
      <alignment horizontal="center"/>
    </xf>
    <xf numFmtId="41" fontId="14" fillId="0" borderId="3" xfId="0" applyNumberFormat="1" applyFont="1" applyBorder="1" applyAlignment="1">
      <alignment horizontal="center"/>
    </xf>
    <xf numFmtId="41" fontId="14" fillId="0" borderId="0" xfId="0" applyNumberFormat="1" applyFont="1" applyAlignment="1">
      <alignment horizontal="center" vertical="top" wrapText="1"/>
    </xf>
    <xf numFmtId="41" fontId="14" fillId="0" borderId="0" xfId="0" applyNumberFormat="1" applyFont="1" applyBorder="1" applyAlignment="1">
      <alignment/>
    </xf>
    <xf numFmtId="41" fontId="14" fillId="0" borderId="4" xfId="0" applyNumberFormat="1" applyFont="1" applyBorder="1" applyAlignment="1">
      <alignment horizontal="center"/>
    </xf>
    <xf numFmtId="37" fontId="14" fillId="0" borderId="0" xfId="0" applyFont="1" applyAlignment="1">
      <alignment horizontal="center" vertical="top" wrapText="1"/>
    </xf>
    <xf numFmtId="39" fontId="14" fillId="0" borderId="0" xfId="0" applyNumberFormat="1" applyFont="1" applyAlignment="1">
      <alignment horizontal="right"/>
    </xf>
    <xf numFmtId="39" fontId="14" fillId="0" borderId="0" xfId="0" applyNumberFormat="1" applyFont="1" applyBorder="1" applyAlignment="1">
      <alignment horizontal="right"/>
    </xf>
    <xf numFmtId="39" fontId="14" fillId="0" borderId="0" xfId="0" applyNumberFormat="1" applyFont="1" applyAlignment="1">
      <alignment horizontal="center"/>
    </xf>
    <xf numFmtId="39" fontId="14" fillId="0" borderId="0" xfId="0" applyNumberFormat="1" applyFont="1" applyBorder="1" applyAlignment="1">
      <alignment horizontal="center"/>
    </xf>
    <xf numFmtId="37" fontId="14" fillId="0" borderId="0" xfId="0" applyFont="1" applyAlignment="1">
      <alignment horizontal="left" vertical="top"/>
    </xf>
    <xf numFmtId="37" fontId="14" fillId="0" borderId="0" xfId="0" applyFont="1" applyAlignment="1">
      <alignment horizontal="left"/>
    </xf>
    <xf numFmtId="37" fontId="1" fillId="0" borderId="0" xfId="0" applyFont="1" applyBorder="1" applyAlignment="1">
      <alignment/>
    </xf>
    <xf numFmtId="37" fontId="15" fillId="0" borderId="0" xfId="0" applyFont="1" applyAlignment="1">
      <alignment/>
    </xf>
    <xf numFmtId="41" fontId="4" fillId="0" borderId="0" xfId="0" applyNumberFormat="1" applyFont="1" applyBorder="1" applyAlignment="1">
      <alignment/>
    </xf>
    <xf numFmtId="37" fontId="16" fillId="0" borderId="0" xfId="0" applyFont="1" applyBorder="1" applyAlignment="1">
      <alignment/>
    </xf>
    <xf numFmtId="41" fontId="4" fillId="0" borderId="5" xfId="0" applyNumberFormat="1" applyFont="1" applyBorder="1" applyAlignment="1">
      <alignment horizontal="right"/>
    </xf>
    <xf numFmtId="41" fontId="14" fillId="0" borderId="0" xfId="0" applyNumberFormat="1" applyFont="1" applyAlignment="1" quotePrefix="1">
      <alignment vertical="top" wrapText="1"/>
    </xf>
    <xf numFmtId="41" fontId="4" fillId="0" borderId="2" xfId="0" applyNumberFormat="1" applyFont="1" applyBorder="1" applyAlignment="1">
      <alignment horizontal="right" vertical="top" wrapText="1"/>
    </xf>
    <xf numFmtId="41" fontId="4" fillId="0" borderId="0" xfId="0" applyNumberFormat="1" applyFont="1" applyAlignment="1">
      <alignment wrapText="1"/>
    </xf>
    <xf numFmtId="41" fontId="4" fillId="0" borderId="0" xfId="0" applyNumberFormat="1" applyFont="1" applyBorder="1" applyAlignment="1">
      <alignment wrapText="1"/>
    </xf>
    <xf numFmtId="37" fontId="14" fillId="0" borderId="0" xfId="0" applyFont="1" applyAlignment="1">
      <alignment horizontal="right"/>
    </xf>
    <xf numFmtId="41" fontId="14" fillId="0" borderId="0" xfId="0" applyNumberFormat="1" applyFont="1" applyAlignment="1">
      <alignment horizontal="right"/>
    </xf>
    <xf numFmtId="41" fontId="14" fillId="0" borderId="2" xfId="0" applyNumberFormat="1" applyFont="1" applyBorder="1" applyAlignment="1">
      <alignment horizontal="right"/>
    </xf>
    <xf numFmtId="41" fontId="14" fillId="0" borderId="6" xfId="0" applyNumberFormat="1" applyFont="1" applyBorder="1" applyAlignment="1">
      <alignment horizontal="right"/>
    </xf>
    <xf numFmtId="41" fontId="14" fillId="0" borderId="0" xfId="0" applyNumberFormat="1" applyFont="1" applyBorder="1" applyAlignment="1">
      <alignment horizontal="right"/>
    </xf>
    <xf numFmtId="37" fontId="14" fillId="0" borderId="0" xfId="0" applyFont="1" applyBorder="1" applyAlignment="1">
      <alignment horizontal="right"/>
    </xf>
    <xf numFmtId="37" fontId="15" fillId="0" borderId="0" xfId="0" applyFont="1" applyAlignment="1">
      <alignment/>
    </xf>
    <xf numFmtId="37" fontId="17" fillId="0" borderId="0" xfId="0" applyFont="1" applyAlignment="1">
      <alignment horizontal="left" vertical="top"/>
    </xf>
    <xf numFmtId="37" fontId="17" fillId="0" borderId="0" xfId="0" applyFont="1" applyAlignment="1">
      <alignment vertical="top"/>
    </xf>
    <xf numFmtId="37" fontId="0" fillId="0" borderId="0" xfId="0" applyFont="1" applyAlignment="1">
      <alignment vertical="top"/>
    </xf>
    <xf numFmtId="37" fontId="0" fillId="0" borderId="0" xfId="0" applyFont="1" applyAlignment="1">
      <alignment vertical="top" wrapText="1"/>
    </xf>
    <xf numFmtId="37" fontId="0" fillId="0" borderId="0" xfId="0" applyFont="1" applyBorder="1" applyAlignment="1">
      <alignment vertical="top" wrapText="1"/>
    </xf>
    <xf numFmtId="37" fontId="0" fillId="0" borderId="0" xfId="0" applyFont="1" applyBorder="1" applyAlignment="1">
      <alignment/>
    </xf>
    <xf numFmtId="37" fontId="0" fillId="0" borderId="0" xfId="0" applyFont="1" applyAlignment="1">
      <alignment/>
    </xf>
    <xf numFmtId="37" fontId="15" fillId="0" borderId="0" xfId="0" applyFont="1" applyAlignment="1">
      <alignment vertical="top" wrapText="1"/>
    </xf>
    <xf numFmtId="37" fontId="17" fillId="0" borderId="0" xfId="0" applyFont="1" applyAlignment="1">
      <alignment/>
    </xf>
    <xf numFmtId="37" fontId="17" fillId="0" borderId="0" xfId="0" applyFont="1" applyBorder="1" applyAlignment="1">
      <alignment/>
    </xf>
    <xf numFmtId="37" fontId="17" fillId="0" borderId="0" xfId="0" applyFont="1" applyAlignment="1">
      <alignment/>
    </xf>
    <xf numFmtId="37" fontId="17" fillId="0" borderId="0" xfId="0" applyFont="1" applyBorder="1" applyAlignment="1">
      <alignment/>
    </xf>
    <xf numFmtId="37" fontId="0" fillId="0" borderId="0" xfId="0" applyFont="1" applyAlignment="1">
      <alignment horizontal="center" vertical="top"/>
    </xf>
    <xf numFmtId="37" fontId="14" fillId="0" borderId="0" xfId="0" applyFont="1" applyFill="1" applyBorder="1" applyAlignment="1">
      <alignment/>
    </xf>
    <xf numFmtId="41" fontId="14" fillId="0" borderId="0" xfId="0" applyNumberFormat="1" applyFont="1" applyFill="1" applyBorder="1" applyAlignment="1">
      <alignment horizontal="right"/>
    </xf>
    <xf numFmtId="41" fontId="14" fillId="0" borderId="0" xfId="0" applyNumberFormat="1" applyFont="1" applyFill="1" applyBorder="1" applyAlignment="1">
      <alignment horizontal="center"/>
    </xf>
    <xf numFmtId="37" fontId="13" fillId="0" borderId="0" xfId="0" applyFont="1" applyBorder="1" applyAlignment="1">
      <alignment horizontal="left"/>
    </xf>
    <xf numFmtId="41" fontId="13" fillId="0" borderId="7" xfId="0" applyNumberFormat="1" applyFont="1" applyBorder="1" applyAlignment="1">
      <alignment horizontal="right"/>
    </xf>
    <xf numFmtId="37" fontId="14" fillId="0" borderId="0" xfId="0" applyFont="1" applyBorder="1" applyAlignment="1">
      <alignment horizontal="center" vertical="top"/>
    </xf>
    <xf numFmtId="37" fontId="14" fillId="0" borderId="0" xfId="0" applyFont="1" applyAlignment="1">
      <alignment horizontal="center" vertical="top"/>
    </xf>
    <xf numFmtId="37" fontId="13" fillId="0" borderId="0" xfId="0" applyFont="1" applyAlignment="1">
      <alignment/>
    </xf>
    <xf numFmtId="37" fontId="13" fillId="0" borderId="6" xfId="0" applyFont="1" applyBorder="1" applyAlignment="1">
      <alignment/>
    </xf>
    <xf numFmtId="41" fontId="13" fillId="0" borderId="6" xfId="0" applyNumberFormat="1" applyFont="1" applyBorder="1" applyAlignment="1">
      <alignment horizontal="right"/>
    </xf>
    <xf numFmtId="41" fontId="13" fillId="0" borderId="0" xfId="0" applyNumberFormat="1" applyFont="1" applyAlignment="1">
      <alignment horizontal="right"/>
    </xf>
    <xf numFmtId="37" fontId="13" fillId="0" borderId="8" xfId="0" applyFont="1" applyBorder="1" applyAlignment="1">
      <alignment/>
    </xf>
    <xf numFmtId="37" fontId="17" fillId="0" borderId="0" xfId="0" applyFont="1" applyAlignment="1">
      <alignment horizontal="center" vertical="top"/>
    </xf>
    <xf numFmtId="37" fontId="14" fillId="0" borderId="0" xfId="0" applyNumberFormat="1" applyFont="1" applyBorder="1" applyAlignment="1">
      <alignment horizontal="center"/>
    </xf>
    <xf numFmtId="37" fontId="13" fillId="0" borderId="0" xfId="0" applyFont="1" applyAlignment="1">
      <alignment horizontal="center" vertical="top" wrapText="1"/>
    </xf>
    <xf numFmtId="41" fontId="13" fillId="0" borderId="0" xfId="0" applyNumberFormat="1" applyFont="1" applyAlignment="1">
      <alignment vertical="top" wrapText="1"/>
    </xf>
    <xf numFmtId="37" fontId="14" fillId="0" borderId="0" xfId="0" applyNumberFormat="1" applyFont="1" applyFill="1" applyBorder="1" applyAlignment="1">
      <alignment horizontal="center"/>
    </xf>
    <xf numFmtId="37" fontId="14" fillId="0" borderId="0" xfId="0" applyNumberFormat="1" applyFont="1" applyAlignment="1">
      <alignment horizontal="center"/>
    </xf>
    <xf numFmtId="37" fontId="13" fillId="0" borderId="0" xfId="0" applyNumberFormat="1" applyFont="1" applyAlignment="1">
      <alignment horizontal="center"/>
    </xf>
    <xf numFmtId="37" fontId="14" fillId="0" borderId="0" xfId="0" applyNumberFormat="1" applyFont="1" applyAlignment="1">
      <alignment horizontal="center" vertical="top"/>
    </xf>
    <xf numFmtId="37" fontId="14" fillId="0" borderId="0" xfId="0" applyFont="1" applyBorder="1" applyAlignment="1">
      <alignment horizontal="left"/>
    </xf>
    <xf numFmtId="41" fontId="4" fillId="0" borderId="0" xfId="0" applyNumberFormat="1" applyFont="1" applyBorder="1" applyAlignment="1">
      <alignment horizontal="right" vertical="top" wrapText="1"/>
    </xf>
    <xf numFmtId="37" fontId="1" fillId="0" borderId="2" xfId="0" applyFont="1" applyBorder="1" applyAlignment="1">
      <alignment horizontal="center"/>
    </xf>
    <xf numFmtId="41" fontId="4" fillId="0" borderId="3" xfId="0" applyNumberFormat="1" applyFont="1" applyBorder="1" applyAlignment="1">
      <alignment horizontal="right"/>
    </xf>
    <xf numFmtId="37" fontId="1" fillId="0" borderId="0" xfId="0" applyFont="1" applyAlignment="1">
      <alignment wrapText="1"/>
    </xf>
    <xf numFmtId="41" fontId="1" fillId="0" borderId="3" xfId="0" applyNumberFormat="1" applyFont="1" applyBorder="1" applyAlignment="1">
      <alignment horizontal="right"/>
    </xf>
    <xf numFmtId="0" fontId="14" fillId="0" borderId="0" xfId="0" applyNumberFormat="1" applyFont="1" applyAlignment="1">
      <alignment horizontal="center" vertical="top" wrapText="1"/>
    </xf>
    <xf numFmtId="0" fontId="14" fillId="0" borderId="0" xfId="0" applyNumberFormat="1" applyFont="1" applyAlignment="1" quotePrefix="1">
      <alignment horizontal="center" vertical="top" wrapText="1"/>
    </xf>
    <xf numFmtId="0" fontId="14" fillId="0" borderId="0" xfId="0" applyNumberFormat="1" applyFont="1" applyAlignment="1" quotePrefix="1">
      <alignment horizontal="center"/>
    </xf>
    <xf numFmtId="0" fontId="14" fillId="0" borderId="0" xfId="0" applyNumberFormat="1" applyFont="1" applyAlignment="1">
      <alignment horizontal="center" wrapText="1"/>
    </xf>
    <xf numFmtId="37" fontId="15" fillId="0" borderId="0" xfId="0" applyFont="1" applyAlignment="1">
      <alignment horizontal="center"/>
    </xf>
    <xf numFmtId="37" fontId="17" fillId="0" borderId="0" xfId="0" applyFont="1" applyAlignment="1">
      <alignment horizontal="center"/>
    </xf>
    <xf numFmtId="37" fontId="4" fillId="0" borderId="0" xfId="0" applyFont="1" applyAlignment="1">
      <alignment horizontal="center" wrapText="1"/>
    </xf>
    <xf numFmtId="37" fontId="4" fillId="0" borderId="0" xfId="0" applyFont="1" applyAlignment="1">
      <alignment horizontal="left" wrapText="1"/>
    </xf>
    <xf numFmtId="39" fontId="14" fillId="0" borderId="0" xfId="0" applyNumberFormat="1" applyFont="1" applyFill="1" applyAlignment="1">
      <alignment horizontal="right"/>
    </xf>
    <xf numFmtId="37" fontId="13" fillId="0" borderId="0" xfId="0" applyFont="1" applyAlignment="1">
      <alignment horizontal="center"/>
    </xf>
    <xf numFmtId="37" fontId="17" fillId="0" borderId="0" xfId="0" applyFont="1" applyAlignment="1">
      <alignment horizontal="center" vertical="top"/>
    </xf>
    <xf numFmtId="37" fontId="13" fillId="0" borderId="0" xfId="0" applyFont="1" applyAlignment="1">
      <alignment horizontal="left"/>
    </xf>
    <xf numFmtId="37" fontId="13" fillId="0" borderId="0" xfId="0" applyFont="1" applyAlignment="1">
      <alignment horizontal="center" vertical="top"/>
    </xf>
    <xf numFmtId="37" fontId="1" fillId="0" borderId="0" xfId="0" applyFont="1" applyAlignment="1">
      <alignment horizontal="center"/>
    </xf>
    <xf numFmtId="37" fontId="4" fillId="0" borderId="0" xfId="0" applyFont="1" applyAlignment="1">
      <alignment horizontal="left"/>
    </xf>
    <xf numFmtId="37" fontId="17" fillId="0" borderId="0" xfId="0" applyFont="1" applyAlignment="1">
      <alignment horizontal="left" wrapText="1"/>
    </xf>
    <xf numFmtId="37" fontId="4" fillId="0" borderId="0" xfId="0" applyFont="1" applyAlignment="1">
      <alignment horizontal="left" wrapText="1"/>
    </xf>
    <xf numFmtId="37" fontId="17" fillId="0" borderId="0" xfId="0" applyFont="1" applyAlignment="1">
      <alignment horizontal="left"/>
    </xf>
  </cellXfs>
  <cellStyles count="16">
    <cellStyle name="Normal" xfId="0"/>
    <cellStyle name="Comma" xfId="15"/>
    <cellStyle name="Comma [0]" xfId="16"/>
    <cellStyle name="Currency" xfId="17"/>
    <cellStyle name="Currency [0]" xfId="18"/>
    <cellStyle name="Followed Hyperlink" xfId="19"/>
    <cellStyle name="Grey" xfId="20"/>
    <cellStyle name="Hyperlink" xfId="21"/>
    <cellStyle name="Input [yellow]" xfId="22"/>
    <cellStyle name="Normal - Style1" xfId="23"/>
    <cellStyle name="Percent" xfId="24"/>
    <cellStyle name="Percent [2]" xfId="25"/>
    <cellStyle name="percentage" xfId="26"/>
    <cellStyle name="STEVE" xfId="27"/>
    <cellStyle name="steven" xfId="28"/>
    <cellStyle name="tnr"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55</xdr:row>
      <xdr:rowOff>152400</xdr:rowOff>
    </xdr:from>
    <xdr:to>
      <xdr:col>9</xdr:col>
      <xdr:colOff>114300</xdr:colOff>
      <xdr:row>58</xdr:row>
      <xdr:rowOff>123825</xdr:rowOff>
    </xdr:to>
    <xdr:sp>
      <xdr:nvSpPr>
        <xdr:cNvPr id="1" name="Rectangle 1"/>
        <xdr:cNvSpPr>
          <a:spLocks/>
        </xdr:cNvSpPr>
      </xdr:nvSpPr>
      <xdr:spPr>
        <a:xfrm>
          <a:off x="57150" y="10296525"/>
          <a:ext cx="6743700" cy="533400"/>
        </a:xfrm>
        <a:prstGeom prst="rect">
          <a:avLst/>
        </a:prstGeom>
        <a:solidFill>
          <a:srgbClr val="FFFFFF"/>
        </a:solidFill>
        <a:ln w="9525" cmpd="sng">
          <a:noFill/>
        </a:ln>
      </xdr:spPr>
      <xdr:txBody>
        <a:bodyPr vertOverflow="clip" wrap="square"/>
        <a:p>
          <a:pPr algn="l">
            <a:defRPr/>
          </a:pPr>
          <a:r>
            <a:rPr lang="en-US" cap="none" sz="1000" b="0" i="0" u="none" baseline="0"/>
            <a:t>(The Consolidated Income Statement should be read in conjunction with the Audited Financial Statements for the year ended 31 December 2005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64</xdr:row>
      <xdr:rowOff>9525</xdr:rowOff>
    </xdr:from>
    <xdr:to>
      <xdr:col>5</xdr:col>
      <xdr:colOff>19050</xdr:colOff>
      <xdr:row>67</xdr:row>
      <xdr:rowOff>0</xdr:rowOff>
    </xdr:to>
    <xdr:sp>
      <xdr:nvSpPr>
        <xdr:cNvPr id="1" name="Rectangle 1"/>
        <xdr:cNvSpPr>
          <a:spLocks/>
        </xdr:cNvSpPr>
      </xdr:nvSpPr>
      <xdr:spPr>
        <a:xfrm>
          <a:off x="9525" y="11610975"/>
          <a:ext cx="7800975" cy="533400"/>
        </a:xfrm>
        <a:prstGeom prst="rect">
          <a:avLst/>
        </a:prstGeom>
        <a:solidFill>
          <a:srgbClr val="FFFFFF"/>
        </a:solidFill>
        <a:ln w="9525" cmpd="sng">
          <a:noFill/>
        </a:ln>
      </xdr:spPr>
      <xdr:txBody>
        <a:bodyPr vertOverflow="clip" wrap="square"/>
        <a:p>
          <a:pPr algn="l">
            <a:defRPr/>
          </a:pPr>
          <a:r>
            <a:rPr lang="en-US" cap="none" sz="1000" b="0" i="0" u="none" baseline="0"/>
            <a:t>(The Consolidated Balance Sheet should be read in conjunction with the Audited Financial Statements for the year ended 31 December 2005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11</xdr:col>
      <xdr:colOff>0</xdr:colOff>
      <xdr:row>8</xdr:row>
      <xdr:rowOff>0</xdr:rowOff>
    </xdr:to>
    <xdr:sp>
      <xdr:nvSpPr>
        <xdr:cNvPr id="1" name="Line 3"/>
        <xdr:cNvSpPr>
          <a:spLocks/>
        </xdr:cNvSpPr>
      </xdr:nvSpPr>
      <xdr:spPr>
        <a:xfrm>
          <a:off x="2905125" y="1552575"/>
          <a:ext cx="5495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171450</xdr:colOff>
      <xdr:row>8</xdr:row>
      <xdr:rowOff>104775</xdr:rowOff>
    </xdr:from>
    <xdr:to>
      <xdr:col>7</xdr:col>
      <xdr:colOff>619125</xdr:colOff>
      <xdr:row>8</xdr:row>
      <xdr:rowOff>104775</xdr:rowOff>
    </xdr:to>
    <xdr:sp>
      <xdr:nvSpPr>
        <xdr:cNvPr id="2" name="Line 8"/>
        <xdr:cNvSpPr>
          <a:spLocks/>
        </xdr:cNvSpPr>
      </xdr:nvSpPr>
      <xdr:spPr>
        <a:xfrm>
          <a:off x="6210300" y="165735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4</xdr:col>
      <xdr:colOff>0</xdr:colOff>
      <xdr:row>8</xdr:row>
      <xdr:rowOff>104775</xdr:rowOff>
    </xdr:from>
    <xdr:to>
      <xdr:col>4</xdr:col>
      <xdr:colOff>523875</xdr:colOff>
      <xdr:row>8</xdr:row>
      <xdr:rowOff>104775</xdr:rowOff>
    </xdr:to>
    <xdr:sp>
      <xdr:nvSpPr>
        <xdr:cNvPr id="3" name="Line 9"/>
        <xdr:cNvSpPr>
          <a:spLocks/>
        </xdr:cNvSpPr>
      </xdr:nvSpPr>
      <xdr:spPr>
        <a:xfrm>
          <a:off x="3781425" y="165735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9525</xdr:colOff>
      <xdr:row>29</xdr:row>
      <xdr:rowOff>123825</xdr:rowOff>
    </xdr:from>
    <xdr:to>
      <xdr:col>13</xdr:col>
      <xdr:colOff>752475</xdr:colOff>
      <xdr:row>32</xdr:row>
      <xdr:rowOff>66675</xdr:rowOff>
    </xdr:to>
    <xdr:sp>
      <xdr:nvSpPr>
        <xdr:cNvPr id="4" name="Rectangle 12"/>
        <xdr:cNvSpPr>
          <a:spLocks/>
        </xdr:cNvSpPr>
      </xdr:nvSpPr>
      <xdr:spPr>
        <a:xfrm>
          <a:off x="9525" y="6715125"/>
          <a:ext cx="10039350" cy="495300"/>
        </a:xfrm>
        <a:prstGeom prst="rect">
          <a:avLst/>
        </a:prstGeom>
        <a:solidFill>
          <a:srgbClr val="FFFFFF"/>
        </a:solidFill>
        <a:ln w="9525" cmpd="sng">
          <a:noFill/>
        </a:ln>
      </xdr:spPr>
      <xdr:txBody>
        <a:bodyPr vertOverflow="clip" wrap="square"/>
        <a:p>
          <a:pPr algn="l">
            <a:defRPr/>
          </a:pPr>
          <a:r>
            <a:rPr lang="en-US" cap="none" sz="1000" b="0" i="0" u="none" baseline="0"/>
            <a:t>(The Consolidated Statement of Changes in Equity should be read in conjunction with the Audited Financial Statements for the year ended 31 December 2005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58</xdr:row>
      <xdr:rowOff>0</xdr:rowOff>
    </xdr:from>
    <xdr:to>
      <xdr:col>4</xdr:col>
      <xdr:colOff>885825</xdr:colOff>
      <xdr:row>61</xdr:row>
      <xdr:rowOff>95250</xdr:rowOff>
    </xdr:to>
    <xdr:sp>
      <xdr:nvSpPr>
        <xdr:cNvPr id="1" name="Rectangle 1"/>
        <xdr:cNvSpPr>
          <a:spLocks/>
        </xdr:cNvSpPr>
      </xdr:nvSpPr>
      <xdr:spPr>
        <a:xfrm>
          <a:off x="9525" y="10601325"/>
          <a:ext cx="6296025" cy="695325"/>
        </a:xfrm>
        <a:prstGeom prst="rect">
          <a:avLst/>
        </a:prstGeom>
        <a:solidFill>
          <a:srgbClr val="FFFFFF"/>
        </a:solidFill>
        <a:ln w="9525" cmpd="sng">
          <a:noFill/>
        </a:ln>
      </xdr:spPr>
      <xdr:txBody>
        <a:bodyPr vertOverflow="clip" wrap="square"/>
        <a:p>
          <a:pPr algn="l">
            <a:defRPr/>
          </a:pPr>
          <a:r>
            <a:rPr lang="en-US" cap="none" sz="1000" b="0" i="0" u="none" baseline="0"/>
            <a:t>(The Consolidated Cash Flow Statement should be read in conjunction with the Audited Financial Statements for the year ended 31 December 2005 and the accompanying explanatory notes attached to the interim financial statements)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J59"/>
  <sheetViews>
    <sheetView showGridLines="0" view="pageBreakPreview" zoomScaleNormal="70" zoomScaleSheetLayoutView="100" workbookViewId="0" topLeftCell="A1">
      <pane xSplit="1" ySplit="12" topLeftCell="B13" activePane="bottomRight" state="frozen"/>
      <selection pane="topLeft" activeCell="A1" sqref="A1"/>
      <selection pane="topRight" activeCell="B1" sqref="B1"/>
      <selection pane="bottomLeft" activeCell="A13" sqref="A13"/>
      <selection pane="bottomRight" activeCell="I12" sqref="I12"/>
    </sheetView>
  </sheetViews>
  <sheetFormatPr defaultColWidth="8.88671875" defaultRowHeight="15.75"/>
  <cols>
    <col min="1" max="1" width="25.10546875" style="23" customWidth="1"/>
    <col min="2" max="2" width="6.3359375" style="40" customWidth="1"/>
    <col min="3" max="3" width="10.77734375" style="22" customWidth="1"/>
    <col min="4" max="4" width="1.33203125" style="24" customWidth="1"/>
    <col min="5" max="5" width="10.77734375" style="22" customWidth="1"/>
    <col min="6" max="6" width="1.1171875" style="24" customWidth="1"/>
    <col min="7" max="7" width="10.77734375" style="22" customWidth="1"/>
    <col min="8" max="8" width="0.9921875" style="24" customWidth="1"/>
    <col min="9" max="9" width="10.77734375" style="22" customWidth="1"/>
    <col min="10" max="10" width="1.99609375" style="22" customWidth="1"/>
    <col min="11" max="16384" width="8.88671875" style="22" customWidth="1"/>
  </cols>
  <sheetData>
    <row r="1" spans="1:10" ht="15.75">
      <c r="A1" s="112" t="s">
        <v>13</v>
      </c>
      <c r="B1" s="112"/>
      <c r="C1" s="112"/>
      <c r="D1" s="112"/>
      <c r="E1" s="112"/>
      <c r="F1" s="112"/>
      <c r="G1" s="112"/>
      <c r="H1" s="112"/>
      <c r="I1" s="112"/>
      <c r="J1" s="112"/>
    </row>
    <row r="2" spans="4:8" ht="14.25">
      <c r="D2" s="22"/>
      <c r="H2" s="22"/>
    </row>
    <row r="3" spans="4:8" ht="14.25">
      <c r="D3" s="22"/>
      <c r="H3" s="22"/>
    </row>
    <row r="4" spans="1:9" ht="15.75">
      <c r="A4" s="63" t="s">
        <v>58</v>
      </c>
      <c r="B4" s="88"/>
      <c r="C4" s="19"/>
      <c r="D4" s="19"/>
      <c r="E4" s="19"/>
      <c r="F4" s="19"/>
      <c r="G4" s="19"/>
      <c r="H4" s="19"/>
      <c r="I4" s="19"/>
    </row>
    <row r="5" spans="1:8" ht="15.75">
      <c r="A5" s="64" t="s">
        <v>106</v>
      </c>
      <c r="B5" s="88"/>
      <c r="D5" s="22"/>
      <c r="H5" s="22"/>
    </row>
    <row r="6" spans="1:8" ht="14.25">
      <c r="A6" s="22" t="s">
        <v>42</v>
      </c>
      <c r="B6" s="29"/>
      <c r="D6" s="22"/>
      <c r="H6" s="22"/>
    </row>
    <row r="7" spans="1:8" ht="9.75" customHeight="1">
      <c r="A7" s="22"/>
      <c r="B7" s="29"/>
      <c r="D7" s="22"/>
      <c r="H7" s="22"/>
    </row>
    <row r="8" spans="3:9" ht="15">
      <c r="C8" s="111" t="s">
        <v>56</v>
      </c>
      <c r="D8" s="111"/>
      <c r="E8" s="111"/>
      <c r="F8" s="21"/>
      <c r="G8" s="111" t="s">
        <v>104</v>
      </c>
      <c r="H8" s="111"/>
      <c r="I8" s="111"/>
    </row>
    <row r="9" spans="3:9" ht="15">
      <c r="C9" s="27">
        <v>39082</v>
      </c>
      <c r="D9" s="28"/>
      <c r="E9" s="27">
        <v>38717</v>
      </c>
      <c r="F9" s="28"/>
      <c r="G9" s="27">
        <f>+C9</f>
        <v>39082</v>
      </c>
      <c r="H9" s="28"/>
      <c r="I9" s="27">
        <f>+E9</f>
        <v>38717</v>
      </c>
    </row>
    <row r="10" spans="2:9" ht="15">
      <c r="B10" s="90" t="s">
        <v>62</v>
      </c>
      <c r="C10" s="20" t="s">
        <v>43</v>
      </c>
      <c r="D10" s="26"/>
      <c r="E10" s="20" t="s">
        <v>43</v>
      </c>
      <c r="F10" s="26"/>
      <c r="G10" s="20" t="str">
        <f>C10</f>
        <v>(Unaudited)</v>
      </c>
      <c r="H10" s="26"/>
      <c r="I10" s="20" t="s">
        <v>105</v>
      </c>
    </row>
    <row r="11" spans="3:9" ht="15">
      <c r="C11" s="20" t="s">
        <v>0</v>
      </c>
      <c r="D11" s="26"/>
      <c r="E11" s="20" t="s">
        <v>0</v>
      </c>
      <c r="F11" s="26"/>
      <c r="G11" s="20" t="s">
        <v>0</v>
      </c>
      <c r="H11" s="26"/>
      <c r="I11" s="20" t="s">
        <v>0</v>
      </c>
    </row>
    <row r="12" spans="3:9" ht="14.25">
      <c r="C12" s="29"/>
      <c r="D12" s="30"/>
      <c r="E12" s="29"/>
      <c r="F12" s="30"/>
      <c r="G12" s="29"/>
      <c r="H12" s="30"/>
      <c r="I12" s="29"/>
    </row>
    <row r="13" spans="1:10" ht="14.25">
      <c r="A13" s="31" t="s">
        <v>14</v>
      </c>
      <c r="B13" s="102">
        <v>4</v>
      </c>
      <c r="C13" s="32">
        <v>62423</v>
      </c>
      <c r="D13" s="33"/>
      <c r="E13" s="32">
        <f>223320-175415</f>
        <v>47905</v>
      </c>
      <c r="F13" s="33"/>
      <c r="G13" s="32">
        <v>214607</v>
      </c>
      <c r="H13" s="33"/>
      <c r="I13" s="32">
        <v>223320</v>
      </c>
      <c r="J13" s="34"/>
    </row>
    <row r="14" spans="1:10" ht="14.25">
      <c r="A14" s="31"/>
      <c r="B14" s="102"/>
      <c r="C14" s="32"/>
      <c r="D14" s="33"/>
      <c r="E14" s="32"/>
      <c r="F14" s="33"/>
      <c r="G14" s="32"/>
      <c r="H14" s="33"/>
      <c r="I14" s="32"/>
      <c r="J14" s="34"/>
    </row>
    <row r="15" spans="1:10" ht="14.25">
      <c r="A15" s="31" t="s">
        <v>15</v>
      </c>
      <c r="B15" s="102"/>
      <c r="C15" s="35">
        <v>-17699</v>
      </c>
      <c r="D15" s="33"/>
      <c r="E15" s="32">
        <f>-85077+63833</f>
        <v>-21244</v>
      </c>
      <c r="F15" s="33"/>
      <c r="G15" s="35">
        <v>-82405</v>
      </c>
      <c r="H15" s="33"/>
      <c r="I15" s="35">
        <v>-85077</v>
      </c>
      <c r="J15" s="34"/>
    </row>
    <row r="16" spans="1:10" ht="14.25">
      <c r="A16" s="31"/>
      <c r="B16" s="102"/>
      <c r="C16" s="36"/>
      <c r="D16" s="33"/>
      <c r="E16" s="36"/>
      <c r="F16" s="33"/>
      <c r="G16" s="36"/>
      <c r="H16" s="33"/>
      <c r="I16" s="36"/>
      <c r="J16" s="34"/>
    </row>
    <row r="17" spans="1:10" ht="14.25">
      <c r="A17" s="31" t="s">
        <v>16</v>
      </c>
      <c r="B17" s="102"/>
      <c r="C17" s="32">
        <f>SUM(C13:C15)</f>
        <v>44724</v>
      </c>
      <c r="D17" s="33"/>
      <c r="E17" s="32">
        <f>SUM(E13:E15)</f>
        <v>26661</v>
      </c>
      <c r="F17" s="33"/>
      <c r="G17" s="32">
        <f>SUM(G13:G15)</f>
        <v>132202</v>
      </c>
      <c r="H17" s="33"/>
      <c r="I17" s="32">
        <f>SUM(I13:I15)</f>
        <v>138243</v>
      </c>
      <c r="J17" s="34"/>
    </row>
    <row r="18" spans="1:10" ht="14.25">
      <c r="A18" s="31"/>
      <c r="B18" s="102"/>
      <c r="C18" s="32"/>
      <c r="D18" s="33"/>
      <c r="E18" s="32"/>
      <c r="F18" s="33"/>
      <c r="G18" s="32"/>
      <c r="H18" s="33"/>
      <c r="I18" s="32"/>
      <c r="J18" s="34"/>
    </row>
    <row r="19" spans="1:10" ht="14.25">
      <c r="A19" s="31" t="s">
        <v>17</v>
      </c>
      <c r="B19" s="102"/>
      <c r="C19" s="32">
        <v>5020</v>
      </c>
      <c r="D19" s="33"/>
      <c r="E19" s="32">
        <f>56372-45057</f>
        <v>11315</v>
      </c>
      <c r="F19" s="33"/>
      <c r="G19" s="32">
        <v>11998</v>
      </c>
      <c r="H19" s="33"/>
      <c r="I19" s="32">
        <v>56372</v>
      </c>
      <c r="J19" s="34"/>
    </row>
    <row r="20" spans="1:10" ht="14.25">
      <c r="A20" s="31"/>
      <c r="B20" s="102"/>
      <c r="C20" s="32"/>
      <c r="D20" s="33"/>
      <c r="E20" s="32"/>
      <c r="F20" s="33"/>
      <c r="G20" s="32"/>
      <c r="H20" s="33"/>
      <c r="I20" s="32"/>
      <c r="J20" s="34"/>
    </row>
    <row r="21" spans="1:10" ht="13.5" customHeight="1">
      <c r="A21" s="31" t="s">
        <v>18</v>
      </c>
      <c r="B21" s="102"/>
      <c r="C21" s="32">
        <v>-823</v>
      </c>
      <c r="D21" s="33"/>
      <c r="E21" s="32">
        <f>-5535+7640</f>
        <v>2105</v>
      </c>
      <c r="F21" s="33"/>
      <c r="G21" s="32">
        <v>-6024</v>
      </c>
      <c r="H21" s="33"/>
      <c r="I21" s="32">
        <v>-5535</v>
      </c>
      <c r="J21" s="34"/>
    </row>
    <row r="22" spans="1:10" ht="14.25">
      <c r="A22" s="31"/>
      <c r="B22" s="102"/>
      <c r="C22" s="32"/>
      <c r="D22" s="33"/>
      <c r="E22" s="32"/>
      <c r="F22" s="33"/>
      <c r="G22" s="32"/>
      <c r="H22" s="33"/>
      <c r="I22" s="32"/>
      <c r="J22" s="34"/>
    </row>
    <row r="23" spans="1:10" ht="14.25">
      <c r="A23" s="31" t="s">
        <v>19</v>
      </c>
      <c r="B23" s="102"/>
      <c r="C23" s="32">
        <v>-7208</v>
      </c>
      <c r="D23" s="33"/>
      <c r="E23" s="32">
        <f>-19524+14948</f>
        <v>-4576</v>
      </c>
      <c r="F23" s="33"/>
      <c r="G23" s="32">
        <v>-26715</v>
      </c>
      <c r="H23" s="33"/>
      <c r="I23" s="32">
        <v>-19524</v>
      </c>
      <c r="J23" s="34"/>
    </row>
    <row r="24" spans="1:10" ht="14.25">
      <c r="A24" s="31"/>
      <c r="B24" s="102"/>
      <c r="C24" s="32"/>
      <c r="D24" s="33"/>
      <c r="E24" s="32"/>
      <c r="F24" s="33"/>
      <c r="G24" s="32"/>
      <c r="H24" s="33"/>
      <c r="I24" s="32"/>
      <c r="J24" s="34"/>
    </row>
    <row r="25" spans="1:10" ht="14.25">
      <c r="A25" s="31" t="s">
        <v>20</v>
      </c>
      <c r="B25" s="102"/>
      <c r="C25" s="35">
        <v>-29693</v>
      </c>
      <c r="D25" s="33"/>
      <c r="E25" s="35">
        <f>-109989+69822</f>
        <v>-40167</v>
      </c>
      <c r="F25" s="33"/>
      <c r="G25" s="35">
        <v>-95137</v>
      </c>
      <c r="H25" s="33"/>
      <c r="I25" s="35">
        <v>-109989</v>
      </c>
      <c r="J25" s="34"/>
    </row>
    <row r="26" spans="1:10" ht="14.25">
      <c r="A26" s="31"/>
      <c r="B26" s="102"/>
      <c r="C26" s="36"/>
      <c r="D26" s="33"/>
      <c r="E26" s="36"/>
      <c r="F26" s="33"/>
      <c r="G26" s="36"/>
      <c r="H26" s="33"/>
      <c r="I26" s="36"/>
      <c r="J26" s="34"/>
    </row>
    <row r="27" spans="1:10" ht="14.25">
      <c r="A27" s="31" t="s">
        <v>109</v>
      </c>
      <c r="B27" s="102">
        <v>4</v>
      </c>
      <c r="C27" s="32">
        <f>SUM(C17:C25)</f>
        <v>12020</v>
      </c>
      <c r="D27" s="33"/>
      <c r="E27" s="32">
        <f>SUM(E17:E25)</f>
        <v>-4662</v>
      </c>
      <c r="F27" s="33"/>
      <c r="G27" s="32">
        <f>SUM(G17:G25)</f>
        <v>16324</v>
      </c>
      <c r="H27" s="33"/>
      <c r="I27" s="32">
        <f>SUM(I17:I25)</f>
        <v>59567</v>
      </c>
      <c r="J27" s="34"/>
    </row>
    <row r="28" ht="14.25">
      <c r="B28" s="102"/>
    </row>
    <row r="29" spans="1:9" ht="14.25">
      <c r="A29" s="31" t="s">
        <v>54</v>
      </c>
      <c r="B29" s="102"/>
      <c r="C29" s="33">
        <v>-12221</v>
      </c>
      <c r="D29" s="33"/>
      <c r="E29" s="33">
        <f>-53051+42497</f>
        <v>-10554</v>
      </c>
      <c r="F29" s="33"/>
      <c r="G29" s="33">
        <v>-48828</v>
      </c>
      <c r="H29" s="33"/>
      <c r="I29" s="33">
        <v>-53051</v>
      </c>
    </row>
    <row r="30" spans="1:9" ht="14.25">
      <c r="A30" s="31"/>
      <c r="B30" s="102"/>
      <c r="C30" s="33"/>
      <c r="D30" s="33"/>
      <c r="E30" s="33"/>
      <c r="F30" s="33"/>
      <c r="G30" s="33"/>
      <c r="H30" s="33"/>
      <c r="I30" s="33"/>
    </row>
    <row r="31" spans="1:9" ht="14.25">
      <c r="A31" s="31" t="s">
        <v>57</v>
      </c>
      <c r="B31" s="102"/>
      <c r="C31" s="35">
        <v>-85</v>
      </c>
      <c r="D31" s="33"/>
      <c r="E31" s="35">
        <v>443</v>
      </c>
      <c r="F31" s="33"/>
      <c r="G31" s="35">
        <v>77</v>
      </c>
      <c r="H31" s="33"/>
      <c r="I31" s="35">
        <v>435</v>
      </c>
    </row>
    <row r="32" spans="1:9" ht="14.25">
      <c r="A32" s="37"/>
      <c r="B32" s="102"/>
      <c r="C32" s="32"/>
      <c r="D32" s="33"/>
      <c r="E32" s="32"/>
      <c r="F32" s="33"/>
      <c r="G32" s="32"/>
      <c r="H32" s="38"/>
      <c r="I32" s="32"/>
    </row>
    <row r="33" spans="1:9" ht="14.25">
      <c r="A33" s="31" t="s">
        <v>102</v>
      </c>
      <c r="B33" s="102"/>
      <c r="C33" s="32">
        <f>SUM(C27:C31)</f>
        <v>-286</v>
      </c>
      <c r="D33" s="33"/>
      <c r="E33" s="32">
        <f>SUM(E27:E31)</f>
        <v>-14773</v>
      </c>
      <c r="F33" s="33"/>
      <c r="G33" s="32">
        <f>SUM(G27:G31)</f>
        <v>-32427</v>
      </c>
      <c r="H33" s="33"/>
      <c r="I33" s="32">
        <f>SUM(I27:I31)</f>
        <v>6951</v>
      </c>
    </row>
    <row r="34" spans="1:9" ht="14.25">
      <c r="A34" s="31"/>
      <c r="B34" s="102"/>
      <c r="C34" s="32"/>
      <c r="D34" s="33"/>
      <c r="E34" s="32"/>
      <c r="F34" s="33"/>
      <c r="G34" s="32"/>
      <c r="H34" s="33"/>
      <c r="I34" s="32"/>
    </row>
    <row r="35" spans="1:9" ht="14.25">
      <c r="A35" s="31" t="s">
        <v>21</v>
      </c>
      <c r="B35" s="102">
        <v>19</v>
      </c>
      <c r="C35" s="32"/>
      <c r="D35" s="33"/>
      <c r="E35" s="32"/>
      <c r="F35" s="33"/>
      <c r="G35" s="32"/>
      <c r="H35" s="33"/>
      <c r="I35" s="32"/>
    </row>
    <row r="36" spans="1:9" ht="14.25">
      <c r="A36" s="52" t="s">
        <v>53</v>
      </c>
      <c r="B36" s="103"/>
      <c r="C36" s="32">
        <v>-2302</v>
      </c>
      <c r="D36" s="33"/>
      <c r="E36" s="32">
        <f>-3688+2498</f>
        <v>-1190</v>
      </c>
      <c r="F36" s="33"/>
      <c r="G36" s="32">
        <v>-2610</v>
      </c>
      <c r="H36" s="33"/>
      <c r="I36" s="32">
        <v>-3688</v>
      </c>
    </row>
    <row r="37" spans="1:9" ht="14.25">
      <c r="A37" s="52" t="s">
        <v>96</v>
      </c>
      <c r="B37" s="104"/>
      <c r="C37" s="35">
        <v>40</v>
      </c>
      <c r="D37" s="33"/>
      <c r="E37" s="35">
        <f>-122-2</f>
        <v>-124</v>
      </c>
      <c r="F37" s="33"/>
      <c r="G37" s="35">
        <v>2</v>
      </c>
      <c r="H37" s="33"/>
      <c r="I37" s="35">
        <v>-122</v>
      </c>
    </row>
    <row r="38" spans="1:9" ht="14.25">
      <c r="A38" s="31"/>
      <c r="B38" s="102"/>
      <c r="C38" s="32"/>
      <c r="D38" s="33"/>
      <c r="E38" s="32"/>
      <c r="F38" s="33"/>
      <c r="G38" s="32"/>
      <c r="H38" s="33"/>
      <c r="I38" s="32"/>
    </row>
    <row r="39" spans="1:9" ht="15" thickBot="1">
      <c r="A39" s="31" t="s">
        <v>99</v>
      </c>
      <c r="B39" s="102"/>
      <c r="C39" s="39">
        <f>SUM(C33:C37)</f>
        <v>-2548</v>
      </c>
      <c r="D39" s="33"/>
      <c r="E39" s="39">
        <f>SUM(E33:E37)</f>
        <v>-16087</v>
      </c>
      <c r="F39" s="33"/>
      <c r="G39" s="39">
        <f>SUM(G33:G37)</f>
        <v>-35035</v>
      </c>
      <c r="H39" s="33"/>
      <c r="I39" s="39">
        <f>SUM(I33:I37)</f>
        <v>3141</v>
      </c>
    </row>
    <row r="40" spans="1:9" ht="15" thickTop="1">
      <c r="A40" s="31"/>
      <c r="B40" s="102"/>
      <c r="C40" s="32"/>
      <c r="D40" s="33"/>
      <c r="E40" s="32"/>
      <c r="F40" s="33"/>
      <c r="G40" s="32"/>
      <c r="H40" s="33"/>
      <c r="I40" s="32"/>
    </row>
    <row r="41" spans="1:9" ht="7.5" customHeight="1">
      <c r="A41" s="31"/>
      <c r="B41" s="102"/>
      <c r="C41" s="32"/>
      <c r="D41" s="33"/>
      <c r="E41" s="32"/>
      <c r="F41" s="33"/>
      <c r="G41" s="32"/>
      <c r="H41" s="33"/>
      <c r="I41" s="32"/>
    </row>
    <row r="42" spans="1:9" ht="15">
      <c r="A42" s="91" t="s">
        <v>86</v>
      </c>
      <c r="B42" s="102"/>
      <c r="C42" s="32"/>
      <c r="D42" s="33"/>
      <c r="E42" s="32"/>
      <c r="F42" s="33"/>
      <c r="G42" s="32"/>
      <c r="H42" s="33"/>
      <c r="I42" s="32"/>
    </row>
    <row r="43" spans="1:9" ht="7.5" customHeight="1">
      <c r="A43" s="31"/>
      <c r="B43" s="102"/>
      <c r="C43" s="32"/>
      <c r="D43" s="33"/>
      <c r="E43" s="32"/>
      <c r="F43" s="33"/>
      <c r="G43" s="32"/>
      <c r="H43" s="33"/>
      <c r="I43" s="32"/>
    </row>
    <row r="44" spans="1:9" ht="15" customHeight="1">
      <c r="A44" s="31" t="s">
        <v>97</v>
      </c>
      <c r="B44" s="102"/>
      <c r="C44" s="32">
        <f>C39-C45</f>
        <v>-2379</v>
      </c>
      <c r="D44" s="32"/>
      <c r="E44" s="32">
        <v>-14468</v>
      </c>
      <c r="F44" s="32"/>
      <c r="G44" s="32">
        <f>G39-G45</f>
        <v>-31801</v>
      </c>
      <c r="H44" s="32"/>
      <c r="I44" s="32">
        <f>I39-I45</f>
        <v>6661</v>
      </c>
    </row>
    <row r="45" spans="1:9" ht="15" customHeight="1">
      <c r="A45" s="31" t="s">
        <v>12</v>
      </c>
      <c r="B45" s="102"/>
      <c r="C45" s="35">
        <v>-169</v>
      </c>
      <c r="D45" s="33"/>
      <c r="E45" s="35">
        <v>-1619</v>
      </c>
      <c r="F45" s="33"/>
      <c r="G45" s="35">
        <v>-3234</v>
      </c>
      <c r="H45" s="33"/>
      <c r="I45" s="35">
        <v>-3520</v>
      </c>
    </row>
    <row r="46" spans="1:9" ht="14.25">
      <c r="A46" s="31"/>
      <c r="B46" s="102"/>
      <c r="C46" s="32"/>
      <c r="D46" s="33"/>
      <c r="E46" s="32"/>
      <c r="F46" s="33"/>
      <c r="G46" s="32"/>
      <c r="H46" s="33"/>
      <c r="I46" s="32"/>
    </row>
    <row r="47" spans="1:9" ht="15" thickBot="1">
      <c r="A47" s="31"/>
      <c r="B47" s="102"/>
      <c r="C47" s="39">
        <f>SUM(C44:C46)</f>
        <v>-2548</v>
      </c>
      <c r="D47" s="33"/>
      <c r="E47" s="39">
        <f>SUM(E44:E46)</f>
        <v>-16087</v>
      </c>
      <c r="F47" s="33"/>
      <c r="G47" s="39">
        <f>SUM(G44:G46)</f>
        <v>-35035</v>
      </c>
      <c r="H47" s="33"/>
      <c r="I47" s="39">
        <f>SUM(I44:I46)</f>
        <v>3141</v>
      </c>
    </row>
    <row r="48" spans="1:9" ht="9" customHeight="1" thickTop="1">
      <c r="A48" s="37"/>
      <c r="B48" s="102"/>
      <c r="C48" s="32"/>
      <c r="D48" s="33"/>
      <c r="E48" s="32"/>
      <c r="F48" s="33"/>
      <c r="G48" s="32"/>
      <c r="H48" s="33"/>
      <c r="I48" s="32"/>
    </row>
    <row r="49" spans="1:8" ht="14.25">
      <c r="A49" s="40"/>
      <c r="B49" s="102"/>
      <c r="C49" s="29"/>
      <c r="D49" s="30"/>
      <c r="E49" s="29"/>
      <c r="F49" s="30"/>
      <c r="G49" s="29"/>
      <c r="H49" s="30"/>
    </row>
    <row r="50" spans="1:9" ht="28.5">
      <c r="A50" s="23" t="s">
        <v>101</v>
      </c>
      <c r="B50" s="105" t="s">
        <v>93</v>
      </c>
      <c r="C50" s="41">
        <f>+C44/'Balance Sheet'!C36*100</f>
        <v>-0.8628725422277997</v>
      </c>
      <c r="D50" s="42"/>
      <c r="E50" s="110">
        <f>+E44/'Balance Sheet'!E36*100</f>
        <v>-5.247752077446781</v>
      </c>
      <c r="F50" s="42"/>
      <c r="G50" s="41">
        <f>+G44/'Balance Sheet'!C36*100</f>
        <v>-11.534346244382624</v>
      </c>
      <c r="H50" s="42"/>
      <c r="I50" s="41">
        <f>+I44/'Balance Sheet'!E36*100</f>
        <v>2.416040682048176</v>
      </c>
    </row>
    <row r="51" spans="1:9" ht="14.25">
      <c r="A51" s="40"/>
      <c r="B51" s="105"/>
      <c r="C51" s="43"/>
      <c r="D51" s="44"/>
      <c r="E51" s="43"/>
      <c r="F51" s="44"/>
      <c r="G51" s="43"/>
      <c r="H51" s="44"/>
      <c r="I51" s="43"/>
    </row>
    <row r="52" spans="1:9" ht="28.5">
      <c r="A52" s="23" t="s">
        <v>44</v>
      </c>
      <c r="B52" s="105" t="s">
        <v>94</v>
      </c>
      <c r="C52" s="41" t="s">
        <v>22</v>
      </c>
      <c r="D52" s="42"/>
      <c r="E52" s="41" t="s">
        <v>22</v>
      </c>
      <c r="F52" s="42"/>
      <c r="G52" s="41" t="s">
        <v>22</v>
      </c>
      <c r="H52" s="42"/>
      <c r="I52" s="41" t="s">
        <v>22</v>
      </c>
    </row>
    <row r="53" spans="2:9" ht="14.25">
      <c r="B53" s="105"/>
      <c r="C53" s="41"/>
      <c r="D53" s="42"/>
      <c r="E53" s="41"/>
      <c r="F53" s="42"/>
      <c r="G53" s="41"/>
      <c r="H53" s="42"/>
      <c r="I53" s="41"/>
    </row>
    <row r="54" spans="2:9" ht="14.25">
      <c r="B54" s="105"/>
      <c r="C54" s="41"/>
      <c r="D54" s="42"/>
      <c r="E54" s="41"/>
      <c r="F54" s="42"/>
      <c r="G54" s="41"/>
      <c r="H54" s="42"/>
      <c r="I54" s="41"/>
    </row>
    <row r="55" spans="2:9" ht="14.25">
      <c r="B55" s="105"/>
      <c r="C55" s="41"/>
      <c r="D55" s="42"/>
      <c r="E55" s="41"/>
      <c r="F55" s="42"/>
      <c r="G55" s="41"/>
      <c r="H55" s="42"/>
      <c r="I55" s="41"/>
    </row>
    <row r="57" spans="1:9" ht="14.25">
      <c r="A57" s="45"/>
      <c r="B57" s="82"/>
      <c r="C57" s="46"/>
      <c r="D57" s="46"/>
      <c r="E57" s="46"/>
      <c r="F57" s="46"/>
      <c r="G57" s="46"/>
      <c r="H57" s="46"/>
      <c r="I57" s="46"/>
    </row>
    <row r="58" spans="1:2" ht="14.25">
      <c r="A58" s="25"/>
      <c r="B58" s="82"/>
    </row>
    <row r="59" spans="1:2" ht="14.25">
      <c r="A59" s="25"/>
      <c r="B59" s="82"/>
    </row>
  </sheetData>
  <mergeCells count="3">
    <mergeCell ref="C8:E8"/>
    <mergeCell ref="G8:I8"/>
    <mergeCell ref="A1:J1"/>
  </mergeCells>
  <printOptions/>
  <pageMargins left="1.19" right="0.5118110236220472" top="1.05" bottom="0.2362204724409449" header="0.1968503937007874" footer="0.1968503937007874"/>
  <pageSetup firstPageNumber="1" useFirstPageNumber="1" horizontalDpi="300" verticalDpi="300" orientation="portrait" paperSize="9" scale="85"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F67"/>
  <sheetViews>
    <sheetView showGridLines="0" view="pageBreakPreview" zoomScaleNormal="75" zoomScaleSheetLayoutView="100" workbookViewId="0" topLeftCell="A1">
      <pane ySplit="10" topLeftCell="BM11" activePane="bottomLeft" state="frozen"/>
      <selection pane="topLeft" activeCell="G13" sqref="G13"/>
      <selection pane="bottomLeft" activeCell="C18" sqref="C18"/>
    </sheetView>
  </sheetViews>
  <sheetFormatPr defaultColWidth="8.88671875" defaultRowHeight="15.75"/>
  <cols>
    <col min="1" max="1" width="46.3359375" style="24" customWidth="1"/>
    <col min="2" max="2" width="4.5546875" style="93" bestFit="1" customWidth="1"/>
    <col min="3" max="3" width="18.6640625" style="22" customWidth="1"/>
    <col min="4" max="4" width="4.77734375" style="22" customWidth="1"/>
    <col min="5" max="5" width="16.5546875" style="22" customWidth="1"/>
    <col min="6" max="6" width="4.21484375" style="22" customWidth="1"/>
    <col min="7" max="16384" width="8.88671875" style="22" customWidth="1"/>
  </cols>
  <sheetData>
    <row r="1" spans="1:6" ht="15">
      <c r="A1" s="114" t="s">
        <v>13</v>
      </c>
      <c r="B1" s="114"/>
      <c r="C1" s="114"/>
      <c r="D1" s="114"/>
      <c r="E1" s="114"/>
      <c r="F1" s="24"/>
    </row>
    <row r="2" spans="1:6" ht="14.25">
      <c r="A2" s="81"/>
      <c r="B2" s="95"/>
      <c r="C2" s="82"/>
      <c r="D2" s="82"/>
      <c r="E2" s="82"/>
      <c r="F2" s="24"/>
    </row>
    <row r="3" spans="1:6" ht="15">
      <c r="A3" s="113" t="s">
        <v>107</v>
      </c>
      <c r="B3" s="113"/>
      <c r="C3" s="113"/>
      <c r="D3" s="113"/>
      <c r="E3" s="113"/>
      <c r="F3" s="24"/>
    </row>
    <row r="4" spans="1:6" ht="14.25">
      <c r="A4" s="15" t="s">
        <v>42</v>
      </c>
      <c r="B4" s="15"/>
      <c r="C4" s="15"/>
      <c r="D4" s="15"/>
      <c r="E4" s="15"/>
      <c r="F4" s="15"/>
    </row>
    <row r="5" spans="3:5" ht="15">
      <c r="C5" s="27">
        <f>+'income statements'!C9</f>
        <v>39082</v>
      </c>
      <c r="D5" s="56"/>
      <c r="E5" s="27">
        <v>38717</v>
      </c>
    </row>
    <row r="6" spans="2:5" ht="15">
      <c r="B6" s="94"/>
      <c r="C6" s="20" t="s">
        <v>43</v>
      </c>
      <c r="D6" s="56"/>
      <c r="E6" s="20" t="s">
        <v>105</v>
      </c>
    </row>
    <row r="7" spans="2:5" ht="15">
      <c r="B7" s="94" t="s">
        <v>62</v>
      </c>
      <c r="C7" s="20" t="s">
        <v>0</v>
      </c>
      <c r="D7" s="56"/>
      <c r="E7" s="20" t="s">
        <v>0</v>
      </c>
    </row>
    <row r="8" ht="15">
      <c r="A8" s="21" t="s">
        <v>71</v>
      </c>
    </row>
    <row r="9" ht="6" customHeight="1">
      <c r="A9" s="21"/>
    </row>
    <row r="10" ht="15">
      <c r="A10" s="21" t="s">
        <v>72</v>
      </c>
    </row>
    <row r="11" spans="1:5" ht="14.25">
      <c r="A11" s="76" t="s">
        <v>2</v>
      </c>
      <c r="B11" s="92">
        <v>9</v>
      </c>
      <c r="C11" s="77">
        <v>685104</v>
      </c>
      <c r="D11" s="78"/>
      <c r="E11" s="77">
        <v>693298</v>
      </c>
    </row>
    <row r="12" spans="1:5" ht="14.25">
      <c r="A12" s="24" t="s">
        <v>46</v>
      </c>
      <c r="B12" s="93">
        <v>9</v>
      </c>
      <c r="C12" s="58">
        <v>158098</v>
      </c>
      <c r="D12" s="57"/>
      <c r="E12" s="58">
        <v>268763</v>
      </c>
    </row>
    <row r="13" spans="1:5" ht="14.25">
      <c r="A13" s="24" t="s">
        <v>1</v>
      </c>
      <c r="C13" s="57">
        <f>SUM(C11:C12)</f>
        <v>843202</v>
      </c>
      <c r="D13" s="32"/>
      <c r="E13" s="57">
        <f>SUM(E11:E12)</f>
        <v>962061</v>
      </c>
    </row>
    <row r="14" spans="1:5" ht="14.25">
      <c r="A14" s="24" t="s">
        <v>3</v>
      </c>
      <c r="B14" s="92">
        <v>9</v>
      </c>
      <c r="C14" s="57">
        <v>388370</v>
      </c>
      <c r="D14" s="57"/>
      <c r="E14" s="57">
        <v>295319</v>
      </c>
    </row>
    <row r="15" spans="1:5" ht="14.25">
      <c r="A15" s="24" t="s">
        <v>45</v>
      </c>
      <c r="C15" s="57">
        <v>135389</v>
      </c>
      <c r="D15" s="32"/>
      <c r="E15" s="57">
        <v>216066</v>
      </c>
    </row>
    <row r="16" spans="1:5" ht="14.25">
      <c r="A16" s="24" t="s">
        <v>4</v>
      </c>
      <c r="C16" s="57">
        <v>808</v>
      </c>
      <c r="D16" s="32"/>
      <c r="E16" s="57">
        <v>729</v>
      </c>
    </row>
    <row r="17" spans="1:5" ht="14.25">
      <c r="A17" s="24" t="s">
        <v>5</v>
      </c>
      <c r="B17" s="93">
        <v>21</v>
      </c>
      <c r="C17" s="57">
        <v>7112</v>
      </c>
      <c r="D17" s="57"/>
      <c r="E17" s="57">
        <v>6407</v>
      </c>
    </row>
    <row r="18" spans="1:5" ht="14.25">
      <c r="A18" s="24" t="s">
        <v>6</v>
      </c>
      <c r="C18" s="57">
        <v>9469</v>
      </c>
      <c r="D18" s="57"/>
      <c r="E18" s="57">
        <v>10643</v>
      </c>
    </row>
    <row r="19" spans="1:5" ht="14.25">
      <c r="A19" s="24" t="s">
        <v>7</v>
      </c>
      <c r="C19" s="57">
        <v>25108</v>
      </c>
      <c r="D19" s="57"/>
      <c r="E19" s="57">
        <v>31241</v>
      </c>
    </row>
    <row r="20" spans="3:5" ht="14.25">
      <c r="C20" s="59">
        <f>SUM(C13:C19)</f>
        <v>1409458</v>
      </c>
      <c r="D20" s="57"/>
      <c r="E20" s="59">
        <f>SUM(E13:E19)</f>
        <v>1522466</v>
      </c>
    </row>
    <row r="21" spans="1:5" ht="15">
      <c r="A21" s="21" t="s">
        <v>8</v>
      </c>
      <c r="B21" s="94"/>
      <c r="C21" s="60"/>
      <c r="D21" s="57"/>
      <c r="E21" s="60"/>
    </row>
    <row r="22" spans="1:5" ht="14.25">
      <c r="A22" s="96" t="s">
        <v>61</v>
      </c>
      <c r="B22" s="89"/>
      <c r="C22" s="60">
        <v>180790</v>
      </c>
      <c r="D22" s="60"/>
      <c r="E22" s="60">
        <v>83407</v>
      </c>
    </row>
    <row r="23" spans="1:5" ht="14.25">
      <c r="A23" s="96" t="s">
        <v>103</v>
      </c>
      <c r="B23" s="89"/>
      <c r="C23" s="60">
        <v>4084</v>
      </c>
      <c r="D23" s="60"/>
      <c r="E23" s="60">
        <v>0</v>
      </c>
    </row>
    <row r="24" spans="1:5" ht="14.25">
      <c r="A24" s="96" t="s">
        <v>60</v>
      </c>
      <c r="B24" s="89"/>
      <c r="C24" s="60">
        <v>142674</v>
      </c>
      <c r="D24" s="60"/>
      <c r="E24" s="60">
        <v>165279</v>
      </c>
    </row>
    <row r="25" spans="1:5" ht="14.25">
      <c r="A25" s="96" t="s">
        <v>63</v>
      </c>
      <c r="B25" s="89"/>
      <c r="C25" s="60">
        <v>59710</v>
      </c>
      <c r="D25" s="60"/>
      <c r="E25" s="60">
        <v>69047</v>
      </c>
    </row>
    <row r="26" spans="1:5" ht="14.25">
      <c r="A26" s="96" t="s">
        <v>64</v>
      </c>
      <c r="B26" s="89"/>
      <c r="C26" s="60">
        <v>28678</v>
      </c>
      <c r="D26" s="38"/>
      <c r="E26" s="60">
        <v>20926</v>
      </c>
    </row>
    <row r="27" spans="1:5" ht="14.25">
      <c r="A27" s="96" t="s">
        <v>65</v>
      </c>
      <c r="B27" s="89"/>
      <c r="C27" s="60">
        <v>1408</v>
      </c>
      <c r="D27" s="38"/>
      <c r="E27" s="60">
        <v>1863</v>
      </c>
    </row>
    <row r="28" spans="1:5" ht="14.25">
      <c r="A28" s="96" t="s">
        <v>47</v>
      </c>
      <c r="B28" s="89"/>
      <c r="C28" s="60">
        <v>40433</v>
      </c>
      <c r="D28" s="60"/>
      <c r="E28" s="60">
        <v>57008</v>
      </c>
    </row>
    <row r="29" spans="1:5" ht="14.25">
      <c r="A29" s="61"/>
      <c r="B29" s="89"/>
      <c r="C29" s="59">
        <f>SUM(C22:C28)</f>
        <v>457777</v>
      </c>
      <c r="D29" s="60"/>
      <c r="E29" s="59">
        <f>SUM(E22:E28)</f>
        <v>397530</v>
      </c>
    </row>
    <row r="30" spans="1:5" ht="8.25" customHeight="1">
      <c r="A30" s="61"/>
      <c r="B30" s="89"/>
      <c r="C30" s="60"/>
      <c r="D30" s="60"/>
      <c r="E30" s="60"/>
    </row>
    <row r="31" spans="1:5" ht="15.75" thickBot="1">
      <c r="A31" s="79" t="s">
        <v>70</v>
      </c>
      <c r="B31" s="89"/>
      <c r="C31" s="80">
        <f>C20+C29</f>
        <v>1867235</v>
      </c>
      <c r="D31" s="60"/>
      <c r="E31" s="80">
        <f>E20+E29</f>
        <v>1919996</v>
      </c>
    </row>
    <row r="32" spans="1:5" ht="15">
      <c r="A32" s="79"/>
      <c r="B32" s="89"/>
      <c r="C32" s="60"/>
      <c r="D32" s="60"/>
      <c r="E32" s="60"/>
    </row>
    <row r="33" spans="1:5" ht="15">
      <c r="A33" s="79" t="s">
        <v>73</v>
      </c>
      <c r="B33" s="89"/>
      <c r="C33" s="60"/>
      <c r="D33" s="60"/>
      <c r="E33" s="60"/>
    </row>
    <row r="34" spans="1:5" ht="15">
      <c r="A34" s="79"/>
      <c r="B34" s="89"/>
      <c r="C34" s="60"/>
      <c r="D34" s="60"/>
      <c r="E34" s="60"/>
    </row>
    <row r="35" spans="1:5" ht="15">
      <c r="A35" s="79" t="s">
        <v>74</v>
      </c>
      <c r="B35" s="89"/>
      <c r="C35" s="60"/>
      <c r="D35" s="60"/>
      <c r="E35" s="60"/>
    </row>
    <row r="36" spans="1:5" ht="14.25">
      <c r="A36" s="24" t="s">
        <v>10</v>
      </c>
      <c r="C36" s="57">
        <f>+equity!C24</f>
        <v>275707</v>
      </c>
      <c r="D36" s="34"/>
      <c r="E36" s="57">
        <v>275699</v>
      </c>
    </row>
    <row r="37" spans="1:5" ht="14.25">
      <c r="A37" s="24" t="s">
        <v>69</v>
      </c>
      <c r="C37" s="57">
        <f>+equity!E24</f>
        <v>57251</v>
      </c>
      <c r="D37" s="34"/>
      <c r="E37" s="57">
        <v>57232</v>
      </c>
    </row>
    <row r="38" spans="1:5" ht="14.25">
      <c r="A38" s="24" t="s">
        <v>82</v>
      </c>
      <c r="C38" s="57">
        <f>+equity!F24</f>
        <v>248929</v>
      </c>
      <c r="D38" s="34"/>
      <c r="E38" s="57">
        <v>268343</v>
      </c>
    </row>
    <row r="39" spans="1:5" ht="14.25">
      <c r="A39" s="24" t="s">
        <v>83</v>
      </c>
      <c r="C39" s="57">
        <f>+equity!G24</f>
        <v>-4820</v>
      </c>
      <c r="D39" s="34"/>
      <c r="E39" s="57">
        <v>1673</v>
      </c>
    </row>
    <row r="40" spans="1:5" ht="14.25">
      <c r="A40" s="24" t="s">
        <v>84</v>
      </c>
      <c r="C40" s="57">
        <f>+equity!H24</f>
        <v>19048</v>
      </c>
      <c r="D40" s="34"/>
      <c r="E40" s="57">
        <v>19048</v>
      </c>
    </row>
    <row r="41" spans="1:5" ht="14.25">
      <c r="A41" s="24" t="s">
        <v>85</v>
      </c>
      <c r="C41" s="58">
        <f>+equity!J24</f>
        <v>32717</v>
      </c>
      <c r="D41" s="32"/>
      <c r="E41" s="58">
        <v>61872</v>
      </c>
    </row>
    <row r="42" spans="1:5" ht="14.25">
      <c r="A42" s="24" t="s">
        <v>11</v>
      </c>
      <c r="C42" s="60">
        <f>SUM(C36:C41)</f>
        <v>628832</v>
      </c>
      <c r="D42" s="34"/>
      <c r="E42" s="60">
        <f>SUM(E36:E41)</f>
        <v>683867</v>
      </c>
    </row>
    <row r="43" spans="3:5" ht="14.25">
      <c r="C43" s="60"/>
      <c r="D43" s="34"/>
      <c r="E43" s="60"/>
    </row>
    <row r="44" spans="1:5" ht="15">
      <c r="A44" s="21" t="s">
        <v>12</v>
      </c>
      <c r="C44" s="57">
        <f>+equity!L24</f>
        <v>44565</v>
      </c>
      <c r="D44" s="57"/>
      <c r="E44" s="57">
        <v>47799</v>
      </c>
    </row>
    <row r="45" spans="1:5" ht="15">
      <c r="A45" s="21" t="s">
        <v>77</v>
      </c>
      <c r="B45" s="94"/>
      <c r="C45" s="85">
        <f>SUM(C42:C44)</f>
        <v>673397</v>
      </c>
      <c r="D45" s="86"/>
      <c r="E45" s="85">
        <f>SUM(E42:E44)</f>
        <v>731666</v>
      </c>
    </row>
    <row r="46" ht="14.25">
      <c r="A46" s="22"/>
    </row>
    <row r="47" ht="15">
      <c r="A47" s="83" t="s">
        <v>75</v>
      </c>
    </row>
    <row r="48" spans="1:5" ht="14.25">
      <c r="A48" s="24" t="s">
        <v>48</v>
      </c>
      <c r="C48" s="57">
        <v>57376</v>
      </c>
      <c r="D48" s="57"/>
      <c r="E48" s="57">
        <v>44973</v>
      </c>
    </row>
    <row r="49" spans="1:5" ht="14.25">
      <c r="A49" s="24" t="s">
        <v>49</v>
      </c>
      <c r="B49" s="89">
        <v>23</v>
      </c>
      <c r="C49" s="57">
        <v>800748</v>
      </c>
      <c r="D49" s="57"/>
      <c r="E49" s="57">
        <v>705097</v>
      </c>
    </row>
    <row r="50" spans="1:5" ht="14.25">
      <c r="A50" s="24" t="s">
        <v>50</v>
      </c>
      <c r="C50" s="57">
        <v>29715</v>
      </c>
      <c r="D50" s="34"/>
      <c r="E50" s="57">
        <v>30875</v>
      </c>
    </row>
    <row r="51" spans="3:5" ht="14.25">
      <c r="C51" s="59">
        <f>SUM(C48:C50)</f>
        <v>887839</v>
      </c>
      <c r="D51" s="57"/>
      <c r="E51" s="59">
        <f>SUM(E48:E50)</f>
        <v>780945</v>
      </c>
    </row>
    <row r="52" spans="1:5" ht="15">
      <c r="A52" s="21" t="s">
        <v>9</v>
      </c>
      <c r="B52" s="94"/>
      <c r="C52" s="60"/>
      <c r="D52" s="60"/>
      <c r="E52" s="60"/>
    </row>
    <row r="53" spans="1:5" ht="14.25">
      <c r="A53" s="96" t="s">
        <v>66</v>
      </c>
      <c r="B53" s="89"/>
      <c r="C53" s="60">
        <v>46406</v>
      </c>
      <c r="D53" s="60"/>
      <c r="E53" s="60">
        <v>81888</v>
      </c>
    </row>
    <row r="54" spans="1:5" ht="14.25">
      <c r="A54" s="96" t="s">
        <v>67</v>
      </c>
      <c r="B54" s="89"/>
      <c r="C54" s="60">
        <v>160174</v>
      </c>
      <c r="D54" s="60"/>
      <c r="E54" s="60">
        <v>158946</v>
      </c>
    </row>
    <row r="55" spans="1:5" ht="14.25">
      <c r="A55" s="96" t="s">
        <v>49</v>
      </c>
      <c r="B55" s="89">
        <v>23</v>
      </c>
      <c r="C55" s="60">
        <v>37298</v>
      </c>
      <c r="D55" s="60"/>
      <c r="E55" s="60">
        <v>104180</v>
      </c>
    </row>
    <row r="56" spans="1:5" ht="14.25">
      <c r="A56" s="96" t="s">
        <v>68</v>
      </c>
      <c r="B56" s="89"/>
      <c r="C56" s="60">
        <v>62121</v>
      </c>
      <c r="D56" s="60"/>
      <c r="E56" s="60">
        <v>62371</v>
      </c>
    </row>
    <row r="57" spans="2:5" ht="14.25">
      <c r="B57" s="89"/>
      <c r="C57" s="59">
        <f>SUM(C53:C56)</f>
        <v>305999</v>
      </c>
      <c r="D57" s="60"/>
      <c r="E57" s="59">
        <f>SUM(E53:E56)</f>
        <v>407385</v>
      </c>
    </row>
    <row r="58" spans="1:5" ht="15">
      <c r="A58" s="83" t="s">
        <v>76</v>
      </c>
      <c r="C58" s="84">
        <f>C51+C57</f>
        <v>1193838</v>
      </c>
      <c r="E58" s="84">
        <f>E51+E57</f>
        <v>1188330</v>
      </c>
    </row>
    <row r="59" ht="14.25">
      <c r="A59" s="22"/>
    </row>
    <row r="60" spans="1:5" ht="15.75" thickBot="1">
      <c r="A60" s="83" t="s">
        <v>78</v>
      </c>
      <c r="C60" s="87">
        <f>C45+C58</f>
        <v>1867235</v>
      </c>
      <c r="E60" s="87">
        <f>E45+E58</f>
        <v>1919996</v>
      </c>
    </row>
    <row r="61" ht="14.25">
      <c r="A61" s="22"/>
    </row>
    <row r="62" ht="14.25">
      <c r="A62" s="22"/>
    </row>
    <row r="63" spans="1:5" ht="14.25">
      <c r="A63" s="24" t="s">
        <v>98</v>
      </c>
      <c r="C63" s="41">
        <f>C42/C36</f>
        <v>2.280798093628381</v>
      </c>
      <c r="D63" s="41"/>
      <c r="E63" s="41">
        <f>E42/E36</f>
        <v>2.4804841511938744</v>
      </c>
    </row>
    <row r="64" spans="3:5" ht="14.25">
      <c r="C64" s="41"/>
      <c r="D64" s="41"/>
      <c r="E64" s="41"/>
    </row>
    <row r="65" spans="3:5" ht="14.25">
      <c r="C65" s="56"/>
      <c r="D65" s="56"/>
      <c r="E65" s="56"/>
    </row>
    <row r="66" spans="3:5" ht="14.25">
      <c r="C66" s="56"/>
      <c r="D66" s="56"/>
      <c r="E66" s="56"/>
    </row>
    <row r="67" spans="3:5" ht="14.25">
      <c r="C67" s="56"/>
      <c r="D67" s="56"/>
      <c r="E67" s="56"/>
    </row>
  </sheetData>
  <mergeCells count="2">
    <mergeCell ref="A3:E3"/>
    <mergeCell ref="A1:E1"/>
  </mergeCells>
  <printOptions/>
  <pageMargins left="1.12" right="0.31496062992125984" top="1.32" bottom="0.2362204724409449" header="0.1968503937007874" footer="0"/>
  <pageSetup firstPageNumber="2" useFirstPageNumber="1" horizontalDpi="300" verticalDpi="300" orientation="portrait" paperSize="9" scale="75" r:id="rId2"/>
  <headerFooter alignWithMargins="0">
    <oddFooter>&amp;C&amp;"Arial,Regular"&amp;11&amp;P</oddFooter>
  </headerFooter>
  <drawing r:id="rId1"/>
</worksheet>
</file>

<file path=xl/worksheets/sheet3.xml><?xml version="1.0" encoding="utf-8"?>
<worksheet xmlns="http://schemas.openxmlformats.org/spreadsheetml/2006/main" xmlns:r="http://schemas.openxmlformats.org/officeDocument/2006/relationships">
  <sheetPr codeName="Sheet4"/>
  <dimension ref="A1:N32"/>
  <sheetViews>
    <sheetView showGridLines="0" view="pageBreakPreview" zoomScaleNormal="80" zoomScaleSheetLayoutView="100" workbookViewId="0" topLeftCell="A5">
      <selection activeCell="A19" sqref="A19"/>
    </sheetView>
  </sheetViews>
  <sheetFormatPr defaultColWidth="8.88671875" defaultRowHeight="15.75"/>
  <cols>
    <col min="1" max="1" width="25.10546875" style="15" customWidth="1"/>
    <col min="2" max="3" width="8.77734375" style="3" customWidth="1"/>
    <col min="4" max="4" width="1.4375" style="13" customWidth="1"/>
    <col min="5" max="7" width="8.77734375" style="3" customWidth="1"/>
    <col min="8" max="8" width="8.3359375" style="13" customWidth="1"/>
    <col min="9" max="9" width="1.2265625" style="13" customWidth="1"/>
    <col min="10" max="10" width="8.77734375" style="3" customWidth="1"/>
    <col min="11" max="11" width="9.21484375" style="3" customWidth="1"/>
    <col min="12" max="12" width="8.77734375" style="3" customWidth="1"/>
    <col min="13" max="13" width="1.66796875" style="13" customWidth="1"/>
    <col min="14" max="14" width="9.21484375" style="1" customWidth="1"/>
    <col min="15" max="16384" width="8.88671875" style="3" customWidth="1"/>
  </cols>
  <sheetData>
    <row r="1" spans="1:14" ht="15.75">
      <c r="A1" s="112" t="s">
        <v>13</v>
      </c>
      <c r="B1" s="112"/>
      <c r="C1" s="112"/>
      <c r="D1" s="112"/>
      <c r="E1" s="112"/>
      <c r="F1" s="112"/>
      <c r="G1" s="112"/>
      <c r="H1" s="112"/>
      <c r="I1" s="112"/>
      <c r="J1" s="112"/>
      <c r="K1" s="112"/>
      <c r="L1" s="112"/>
      <c r="M1" s="112"/>
      <c r="N1" s="112"/>
    </row>
    <row r="2" spans="1:14" ht="15.75">
      <c r="A2" s="66"/>
      <c r="B2" s="65"/>
      <c r="C2" s="66"/>
      <c r="D2" s="67"/>
      <c r="E2" s="68"/>
      <c r="F2" s="68"/>
      <c r="G2" s="69"/>
      <c r="H2" s="68"/>
      <c r="I2" s="68"/>
      <c r="J2" s="69"/>
      <c r="K2" s="69"/>
      <c r="L2" s="69"/>
      <c r="M2" s="68"/>
      <c r="N2" s="50"/>
    </row>
    <row r="3" spans="1:14" ht="15.75">
      <c r="A3" s="117" t="s">
        <v>55</v>
      </c>
      <c r="B3" s="117"/>
      <c r="C3" s="117"/>
      <c r="D3" s="117"/>
      <c r="E3" s="117"/>
      <c r="F3" s="117"/>
      <c r="G3" s="117"/>
      <c r="H3" s="117"/>
      <c r="I3" s="71"/>
      <c r="J3" s="71"/>
      <c r="K3" s="71"/>
      <c r="L3" s="71"/>
      <c r="M3" s="72"/>
      <c r="N3" s="71"/>
    </row>
    <row r="4" spans="1:14" ht="15" customHeight="1">
      <c r="A4" s="117" t="str">
        <f>+'income statements'!A5</f>
        <v>For the Twelve-Months Period Ended 31 December 2006</v>
      </c>
      <c r="B4" s="117"/>
      <c r="C4" s="117"/>
      <c r="D4" s="117"/>
      <c r="E4" s="117"/>
      <c r="F4" s="117"/>
      <c r="G4" s="117"/>
      <c r="H4" s="74"/>
      <c r="I4" s="74"/>
      <c r="J4" s="73"/>
      <c r="K4" s="73"/>
      <c r="L4" s="73"/>
      <c r="M4" s="74"/>
      <c r="N4" s="73"/>
    </row>
    <row r="5" spans="1:13" ht="15" customHeight="1">
      <c r="A5" s="118" t="s">
        <v>42</v>
      </c>
      <c r="B5" s="118"/>
      <c r="C5" s="118"/>
      <c r="D5" s="118"/>
      <c r="E5" s="118"/>
      <c r="F5" s="118"/>
      <c r="G5" s="1"/>
      <c r="H5" s="47"/>
      <c r="I5" s="47"/>
      <c r="J5" s="1"/>
      <c r="K5" s="1"/>
      <c r="L5" s="1"/>
      <c r="M5" s="47"/>
    </row>
    <row r="6" spans="1:13" ht="15" customHeight="1">
      <c r="A6" s="109"/>
      <c r="B6" s="109"/>
      <c r="C6" s="109"/>
      <c r="D6" s="109"/>
      <c r="E6" s="109"/>
      <c r="F6" s="109"/>
      <c r="G6" s="1"/>
      <c r="H6" s="47"/>
      <c r="I6" s="47"/>
      <c r="J6" s="1"/>
      <c r="K6" s="1"/>
      <c r="L6" s="1"/>
      <c r="M6" s="47"/>
    </row>
    <row r="7" spans="3:13" ht="15" customHeight="1">
      <c r="C7" s="1"/>
      <c r="D7" s="47"/>
      <c r="E7" s="1"/>
      <c r="F7" s="1"/>
      <c r="G7" s="1"/>
      <c r="H7" s="47"/>
      <c r="I7" s="47"/>
      <c r="J7" s="1"/>
      <c r="K7" s="1"/>
      <c r="L7" s="1"/>
      <c r="M7" s="47"/>
    </row>
    <row r="8" spans="3:14" ht="15" customHeight="1">
      <c r="C8" s="115" t="s">
        <v>89</v>
      </c>
      <c r="D8" s="115"/>
      <c r="E8" s="115"/>
      <c r="F8" s="115"/>
      <c r="G8" s="115"/>
      <c r="H8" s="115"/>
      <c r="I8" s="115"/>
      <c r="J8" s="115"/>
      <c r="K8" s="115"/>
      <c r="L8" s="1" t="s">
        <v>87</v>
      </c>
      <c r="M8" s="47"/>
      <c r="N8" s="5" t="s">
        <v>38</v>
      </c>
    </row>
    <row r="9" spans="3:14" ht="15" customHeight="1">
      <c r="C9" s="5" t="s">
        <v>29</v>
      </c>
      <c r="D9" s="10"/>
      <c r="E9" s="115" t="s">
        <v>41</v>
      </c>
      <c r="F9" s="115"/>
      <c r="G9" s="115"/>
      <c r="H9" s="115"/>
      <c r="I9" s="10"/>
      <c r="J9" s="5" t="s">
        <v>30</v>
      </c>
      <c r="K9" s="9"/>
      <c r="L9" s="1" t="s">
        <v>88</v>
      </c>
      <c r="M9" s="10"/>
      <c r="N9" s="5" t="s">
        <v>90</v>
      </c>
    </row>
    <row r="10" spans="3:13" ht="15" customHeight="1">
      <c r="C10" s="98" t="s">
        <v>31</v>
      </c>
      <c r="D10" s="10"/>
      <c r="E10" s="18"/>
      <c r="F10" s="18"/>
      <c r="G10" s="18"/>
      <c r="H10" s="18"/>
      <c r="I10" s="10"/>
      <c r="J10" s="98" t="s">
        <v>32</v>
      </c>
      <c r="K10" s="10"/>
      <c r="L10" s="10"/>
      <c r="M10" s="10"/>
    </row>
    <row r="11" spans="3:13" ht="15" customHeight="1">
      <c r="C11" s="10"/>
      <c r="D11" s="10"/>
      <c r="E11" s="10"/>
      <c r="F11" s="10"/>
      <c r="G11" s="10"/>
      <c r="H11" s="10" t="s">
        <v>79</v>
      </c>
      <c r="I11" s="10"/>
      <c r="J11" s="10"/>
      <c r="K11" s="10"/>
      <c r="L11" s="10"/>
      <c r="M11" s="10"/>
    </row>
    <row r="12" spans="3:14" ht="15" customHeight="1">
      <c r="C12" s="9" t="s">
        <v>33</v>
      </c>
      <c r="D12" s="10"/>
      <c r="E12" s="9" t="s">
        <v>29</v>
      </c>
      <c r="F12" s="9" t="s">
        <v>34</v>
      </c>
      <c r="G12" s="9" t="s">
        <v>35</v>
      </c>
      <c r="H12" s="9" t="s">
        <v>80</v>
      </c>
      <c r="I12" s="10"/>
      <c r="J12" s="9" t="s">
        <v>51</v>
      </c>
      <c r="K12" s="9"/>
      <c r="L12" s="9"/>
      <c r="M12" s="10"/>
      <c r="N12" s="5"/>
    </row>
    <row r="13" spans="2:14" ht="15" customHeight="1">
      <c r="B13" s="5" t="s">
        <v>62</v>
      </c>
      <c r="C13" s="9" t="s">
        <v>36</v>
      </c>
      <c r="D13" s="10"/>
      <c r="E13" s="9" t="s">
        <v>37</v>
      </c>
      <c r="F13" s="9" t="s">
        <v>32</v>
      </c>
      <c r="G13" s="9" t="s">
        <v>32</v>
      </c>
      <c r="H13" s="9" t="s">
        <v>32</v>
      </c>
      <c r="I13" s="10"/>
      <c r="J13" s="9" t="s">
        <v>52</v>
      </c>
      <c r="K13" s="9" t="s">
        <v>38</v>
      </c>
      <c r="L13" s="9"/>
      <c r="M13" s="10"/>
      <c r="N13" s="3"/>
    </row>
    <row r="14" spans="3:14" ht="15" customHeight="1">
      <c r="C14" s="9" t="s">
        <v>39</v>
      </c>
      <c r="D14" s="10"/>
      <c r="E14" s="9" t="s">
        <v>39</v>
      </c>
      <c r="F14" s="9" t="s">
        <v>39</v>
      </c>
      <c r="G14" s="9" t="s">
        <v>39</v>
      </c>
      <c r="H14" s="9" t="s">
        <v>39</v>
      </c>
      <c r="I14" s="10"/>
      <c r="J14" s="9" t="s">
        <v>39</v>
      </c>
      <c r="K14" s="9" t="s">
        <v>39</v>
      </c>
      <c r="L14" s="9" t="s">
        <v>0</v>
      </c>
      <c r="M14" s="10"/>
      <c r="N14" s="9" t="s">
        <v>39</v>
      </c>
    </row>
    <row r="15" spans="3:4" ht="15" customHeight="1">
      <c r="C15" s="4"/>
      <c r="D15" s="14"/>
    </row>
    <row r="16" spans="1:14" ht="15" customHeight="1">
      <c r="A16" s="3"/>
      <c r="C16" s="17"/>
      <c r="D16" s="17"/>
      <c r="E16" s="17"/>
      <c r="F16" s="17"/>
      <c r="G16" s="17"/>
      <c r="H16" s="17"/>
      <c r="I16" s="17"/>
      <c r="J16" s="17"/>
      <c r="K16" s="17"/>
      <c r="L16" s="17"/>
      <c r="M16" s="17"/>
      <c r="N16" s="17"/>
    </row>
    <row r="17" spans="1:14" ht="15" customHeight="1">
      <c r="A17" s="100" t="s">
        <v>91</v>
      </c>
      <c r="C17" s="7">
        <v>275699</v>
      </c>
      <c r="D17" s="17"/>
      <c r="E17" s="7">
        <v>57232</v>
      </c>
      <c r="F17" s="7">
        <v>268343</v>
      </c>
      <c r="G17" s="7">
        <v>1673</v>
      </c>
      <c r="H17" s="7">
        <v>19048</v>
      </c>
      <c r="I17" s="17"/>
      <c r="J17" s="7">
        <v>61872</v>
      </c>
      <c r="K17" s="7">
        <f aca="true" t="shared" si="0" ref="K17:K22">SUM(C17:J17)</f>
        <v>683867</v>
      </c>
      <c r="L17" s="7">
        <v>47799</v>
      </c>
      <c r="M17" s="17"/>
      <c r="N17" s="7">
        <f aca="true" t="shared" si="1" ref="N17:N22">SUM(K17:L17)</f>
        <v>731666</v>
      </c>
    </row>
    <row r="18" spans="1:14" ht="38.25">
      <c r="A18" s="15" t="s">
        <v>92</v>
      </c>
      <c r="C18" s="17">
        <v>0</v>
      </c>
      <c r="D18" s="17"/>
      <c r="E18" s="17">
        <v>0</v>
      </c>
      <c r="F18" s="17">
        <v>-2646</v>
      </c>
      <c r="G18" s="17">
        <v>0</v>
      </c>
      <c r="H18" s="17">
        <v>0</v>
      </c>
      <c r="I18" s="17"/>
      <c r="J18" s="17">
        <f>-F18</f>
        <v>2646</v>
      </c>
      <c r="K18" s="17">
        <f t="shared" si="0"/>
        <v>0</v>
      </c>
      <c r="L18" s="17">
        <v>0</v>
      </c>
      <c r="M18" s="17"/>
      <c r="N18" s="17">
        <f t="shared" si="1"/>
        <v>0</v>
      </c>
    </row>
    <row r="19" spans="1:14" ht="32.25" customHeight="1">
      <c r="A19" s="15" t="s">
        <v>113</v>
      </c>
      <c r="C19" s="17">
        <v>0</v>
      </c>
      <c r="D19" s="17">
        <v>0</v>
      </c>
      <c r="E19" s="17">
        <v>0</v>
      </c>
      <c r="F19" s="17">
        <v>-16768</v>
      </c>
      <c r="G19" s="17">
        <v>0</v>
      </c>
      <c r="H19" s="17">
        <v>0</v>
      </c>
      <c r="I19" s="17">
        <v>0</v>
      </c>
      <c r="J19" s="17">
        <v>0</v>
      </c>
      <c r="K19" s="17">
        <f t="shared" si="0"/>
        <v>-16768</v>
      </c>
      <c r="L19" s="17">
        <v>0</v>
      </c>
      <c r="M19" s="17"/>
      <c r="N19" s="17">
        <f t="shared" si="1"/>
        <v>-16768</v>
      </c>
    </row>
    <row r="20" spans="1:14" ht="32.25" customHeight="1">
      <c r="A20" s="15" t="s">
        <v>81</v>
      </c>
      <c r="B20" s="15"/>
      <c r="C20" s="17">
        <v>0</v>
      </c>
      <c r="D20" s="17"/>
      <c r="E20" s="17">
        <v>0</v>
      </c>
      <c r="F20" s="17" t="s">
        <v>40</v>
      </c>
      <c r="G20" s="17">
        <v>-6493</v>
      </c>
      <c r="H20" s="17">
        <v>0</v>
      </c>
      <c r="I20" s="17"/>
      <c r="J20" s="17">
        <v>0</v>
      </c>
      <c r="K20" s="17">
        <f t="shared" si="0"/>
        <v>-6493</v>
      </c>
      <c r="L20" s="17">
        <v>0</v>
      </c>
      <c r="M20" s="17"/>
      <c r="N20" s="17">
        <f t="shared" si="1"/>
        <v>-6493</v>
      </c>
    </row>
    <row r="21" spans="1:14" ht="32.25" customHeight="1">
      <c r="A21" s="15" t="s">
        <v>100</v>
      </c>
      <c r="B21" s="15"/>
      <c r="C21" s="17">
        <v>8</v>
      </c>
      <c r="D21" s="17"/>
      <c r="E21" s="17">
        <v>19</v>
      </c>
      <c r="F21" s="17">
        <v>0</v>
      </c>
      <c r="G21" s="17">
        <v>0</v>
      </c>
      <c r="H21" s="17">
        <v>0</v>
      </c>
      <c r="I21" s="17"/>
      <c r="J21" s="17">
        <v>0</v>
      </c>
      <c r="K21" s="17">
        <f t="shared" si="0"/>
        <v>27</v>
      </c>
      <c r="L21" s="17">
        <v>0</v>
      </c>
      <c r="M21" s="17"/>
      <c r="N21" s="17">
        <f t="shared" si="1"/>
        <v>27</v>
      </c>
    </row>
    <row r="22" spans="1:14" ht="21.75" customHeight="1">
      <c r="A22" s="15" t="s">
        <v>95</v>
      </c>
      <c r="C22" s="17">
        <v>0</v>
      </c>
      <c r="D22" s="17"/>
      <c r="E22" s="17">
        <v>0</v>
      </c>
      <c r="F22" s="17" t="s">
        <v>40</v>
      </c>
      <c r="G22" s="17">
        <v>0</v>
      </c>
      <c r="H22" s="17">
        <v>0</v>
      </c>
      <c r="I22" s="17"/>
      <c r="J22" s="17">
        <f>'income statements'!G44</f>
        <v>-31801</v>
      </c>
      <c r="K22" s="17">
        <f t="shared" si="0"/>
        <v>-31801</v>
      </c>
      <c r="L22" s="17">
        <f>'income statements'!G45</f>
        <v>-3234</v>
      </c>
      <c r="M22" s="17"/>
      <c r="N22" s="17">
        <f t="shared" si="1"/>
        <v>-35035</v>
      </c>
    </row>
    <row r="23" spans="3:14" ht="15" customHeight="1">
      <c r="C23" s="99"/>
      <c r="D23" s="99"/>
      <c r="E23" s="99"/>
      <c r="F23" s="99"/>
      <c r="G23" s="99"/>
      <c r="H23" s="99"/>
      <c r="I23" s="99"/>
      <c r="J23" s="99"/>
      <c r="K23" s="99"/>
      <c r="L23" s="99"/>
      <c r="M23" s="99"/>
      <c r="N23" s="101"/>
    </row>
    <row r="24" spans="1:14" ht="15" customHeight="1">
      <c r="A24" s="100" t="s">
        <v>108</v>
      </c>
      <c r="C24" s="16">
        <f>SUM(C17:C23)</f>
        <v>275707</v>
      </c>
      <c r="D24" s="16"/>
      <c r="E24" s="16">
        <f>SUM(E17:E23)</f>
        <v>57251</v>
      </c>
      <c r="F24" s="16">
        <f>SUM(F17:F23)</f>
        <v>248929</v>
      </c>
      <c r="G24" s="16">
        <f>SUM(G17:G23)</f>
        <v>-4820</v>
      </c>
      <c r="H24" s="16">
        <f>SUM(H17:H23)</f>
        <v>19048</v>
      </c>
      <c r="I24" s="16"/>
      <c r="J24" s="16">
        <f>SUM(J17:J23)</f>
        <v>32717</v>
      </c>
      <c r="K24" s="16">
        <f>SUM(K17:K23)</f>
        <v>628832</v>
      </c>
      <c r="L24" s="16">
        <f>SUM(L17:L23)</f>
        <v>44565</v>
      </c>
      <c r="M24" s="16"/>
      <c r="N24" s="16">
        <f>SUM(N17:N23)</f>
        <v>673397</v>
      </c>
    </row>
    <row r="25" ht="15" customHeight="1">
      <c r="H25" s="3"/>
    </row>
    <row r="26" ht="15" customHeight="1">
      <c r="H26" s="3"/>
    </row>
    <row r="27" ht="15" customHeight="1">
      <c r="H27" s="3"/>
    </row>
    <row r="28" ht="15" customHeight="1">
      <c r="H28" s="3"/>
    </row>
    <row r="29" ht="15" customHeight="1">
      <c r="H29" s="3"/>
    </row>
    <row r="30" ht="15" customHeight="1">
      <c r="H30" s="3"/>
    </row>
    <row r="32" spans="1:14" ht="12.75">
      <c r="A32" s="116"/>
      <c r="B32" s="116"/>
      <c r="C32" s="116"/>
      <c r="D32" s="116"/>
      <c r="E32" s="116"/>
      <c r="F32" s="116"/>
      <c r="G32" s="116"/>
      <c r="H32" s="116"/>
      <c r="I32" s="116"/>
      <c r="J32" s="116"/>
      <c r="K32" s="116"/>
      <c r="L32" s="116"/>
      <c r="M32" s="116"/>
      <c r="N32" s="116"/>
    </row>
  </sheetData>
  <mergeCells count="7">
    <mergeCell ref="A1:N1"/>
    <mergeCell ref="E9:H9"/>
    <mergeCell ref="A32:N32"/>
    <mergeCell ref="C8:K8"/>
    <mergeCell ref="A3:H3"/>
    <mergeCell ref="A4:G4"/>
    <mergeCell ref="A5:F5"/>
  </mergeCells>
  <printOptions/>
  <pageMargins left="0.82" right="0.73" top="0.8" bottom="0.67" header="0.25" footer="0.5"/>
  <pageSetup firstPageNumber="3" useFirstPageNumber="1" horizontalDpi="600" verticalDpi="600" orientation="landscape" paperSize="9" scale="85" r:id="rId2"/>
  <headerFooter alignWithMargins="0">
    <oddFooter>&amp;C&amp;"Arial,Regular"&amp;11&amp;P</oddFooter>
  </headerFooter>
  <drawing r:id="rId1"/>
</worksheet>
</file>

<file path=xl/worksheets/sheet4.xml><?xml version="1.0" encoding="utf-8"?>
<worksheet xmlns="http://schemas.openxmlformats.org/spreadsheetml/2006/main" xmlns:r="http://schemas.openxmlformats.org/officeDocument/2006/relationships">
  <sheetPr codeName="Sheet5"/>
  <dimension ref="A1:F32"/>
  <sheetViews>
    <sheetView showGridLines="0" tabSelected="1" view="pageBreakPreview" zoomScaleNormal="80" zoomScaleSheetLayoutView="100" workbookViewId="0" topLeftCell="A1">
      <selection activeCell="A19" sqref="A19"/>
    </sheetView>
  </sheetViews>
  <sheetFormatPr defaultColWidth="8.88671875" defaultRowHeight="15.75"/>
  <cols>
    <col min="1" max="1" width="40.3359375" style="3" customWidth="1"/>
    <col min="2" max="2" width="8.99609375" style="9" customWidth="1"/>
    <col min="3" max="3" width="10.77734375" style="3" customWidth="1"/>
    <col min="4" max="4" width="3.10546875" style="13" customWidth="1"/>
    <col min="5" max="5" width="10.77734375" style="3" customWidth="1"/>
    <col min="6" max="16384" width="8.88671875" style="3" customWidth="1"/>
  </cols>
  <sheetData>
    <row r="1" spans="1:5" ht="15.75">
      <c r="A1" s="112" t="s">
        <v>13</v>
      </c>
      <c r="B1" s="112"/>
      <c r="C1" s="112"/>
      <c r="D1" s="112"/>
      <c r="E1" s="112"/>
    </row>
    <row r="2" spans="1:5" ht="15.75">
      <c r="A2" s="75"/>
      <c r="B2" s="75"/>
      <c r="C2" s="75"/>
      <c r="D2" s="75"/>
      <c r="E2" s="75"/>
    </row>
    <row r="3" spans="1:5" ht="15">
      <c r="A3" s="48"/>
      <c r="B3" s="106"/>
      <c r="C3" s="70"/>
      <c r="D3" s="62"/>
      <c r="E3" s="62"/>
    </row>
    <row r="4" spans="1:5" ht="15.75">
      <c r="A4" s="119" t="s">
        <v>59</v>
      </c>
      <c r="B4" s="119"/>
      <c r="C4" s="119"/>
      <c r="D4" s="119"/>
      <c r="E4" s="119"/>
    </row>
    <row r="5" spans="1:5" ht="15.75">
      <c r="A5" s="73" t="str">
        <f>+'income statements'!A5</f>
        <v>For the Twelve-Months Period Ended 31 December 2006</v>
      </c>
      <c r="B5" s="107"/>
      <c r="C5" s="48"/>
      <c r="D5" s="48"/>
      <c r="E5" s="48"/>
    </row>
    <row r="6" spans="1:6" ht="12.75">
      <c r="A6" s="15" t="s">
        <v>42</v>
      </c>
      <c r="B6" s="15"/>
      <c r="C6" s="15"/>
      <c r="D6" s="15"/>
      <c r="E6" s="15"/>
      <c r="F6" s="15"/>
    </row>
    <row r="7" spans="3:5" ht="12.75">
      <c r="C7" s="115" t="s">
        <v>104</v>
      </c>
      <c r="D7" s="115"/>
      <c r="E7" s="115"/>
    </row>
    <row r="8" spans="3:5" ht="5.25" customHeight="1">
      <c r="C8" s="5"/>
      <c r="D8" s="6"/>
      <c r="E8" s="5"/>
    </row>
    <row r="9" spans="3:5" ht="12.75">
      <c r="C9" s="2">
        <f>+'income statements'!C9</f>
        <v>39082</v>
      </c>
      <c r="D9" s="6"/>
      <c r="E9" s="2">
        <f>+'income statements'!I9</f>
        <v>38717</v>
      </c>
    </row>
    <row r="10" spans="3:5" ht="12.75">
      <c r="C10" s="2" t="s">
        <v>43</v>
      </c>
      <c r="D10" s="6"/>
      <c r="E10" s="2" t="s">
        <v>105</v>
      </c>
    </row>
    <row r="11" spans="2:5" ht="12.75">
      <c r="B11" s="5"/>
      <c r="C11" s="5" t="s">
        <v>23</v>
      </c>
      <c r="D11" s="6"/>
      <c r="E11" s="12" t="s">
        <v>23</v>
      </c>
    </row>
    <row r="12" spans="1:5" ht="12.75">
      <c r="A12" s="1"/>
      <c r="B12" s="5"/>
      <c r="E12" s="11"/>
    </row>
    <row r="13" spans="1:5" ht="12.75">
      <c r="A13" s="3" t="s">
        <v>111</v>
      </c>
      <c r="C13" s="97">
        <v>68575</v>
      </c>
      <c r="D13" s="17"/>
      <c r="E13" s="97">
        <v>78979</v>
      </c>
    </row>
    <row r="14" spans="3:5" ht="12.75">
      <c r="C14" s="17"/>
      <c r="D14" s="17"/>
      <c r="E14" s="17"/>
    </row>
    <row r="15" spans="1:5" ht="12.75">
      <c r="A15" s="3" t="s">
        <v>112</v>
      </c>
      <c r="C15" s="97">
        <v>5491</v>
      </c>
      <c r="D15" s="17"/>
      <c r="E15" s="97">
        <v>8678</v>
      </c>
    </row>
    <row r="16" spans="3:5" ht="12.75">
      <c r="C16" s="17"/>
      <c r="D16" s="17"/>
      <c r="E16" s="17"/>
    </row>
    <row r="17" spans="1:5" ht="12.75">
      <c r="A17" s="3" t="s">
        <v>114</v>
      </c>
      <c r="C17" s="53">
        <v>-79110</v>
      </c>
      <c r="D17" s="17"/>
      <c r="E17" s="53">
        <v>-129865</v>
      </c>
    </row>
    <row r="18" spans="3:5" ht="12.75">
      <c r="C18" s="7"/>
      <c r="D18" s="17"/>
      <c r="E18" s="7"/>
    </row>
    <row r="19" spans="1:5" ht="12.75">
      <c r="A19" s="3" t="s">
        <v>110</v>
      </c>
      <c r="C19" s="7">
        <f>SUM(C13:C17)</f>
        <v>-5044</v>
      </c>
      <c r="D19" s="17"/>
      <c r="E19" s="7">
        <f>SUM(E13:E17)</f>
        <v>-42208</v>
      </c>
    </row>
    <row r="20" spans="3:5" ht="12.75">
      <c r="C20" s="7"/>
      <c r="D20" s="17"/>
      <c r="E20" s="7"/>
    </row>
    <row r="21" spans="1:5" ht="12.75">
      <c r="A21" s="3" t="s">
        <v>24</v>
      </c>
      <c r="C21" s="17">
        <v>-496</v>
      </c>
      <c r="D21" s="17"/>
      <c r="E21" s="17">
        <v>-4516</v>
      </c>
    </row>
    <row r="22" spans="3:5" ht="12.75">
      <c r="C22" s="7"/>
      <c r="D22" s="17"/>
      <c r="E22" s="7"/>
    </row>
    <row r="23" spans="1:5" ht="12.75">
      <c r="A23" s="3" t="s">
        <v>25</v>
      </c>
      <c r="C23" s="7">
        <v>40468</v>
      </c>
      <c r="D23" s="17"/>
      <c r="E23" s="7">
        <v>87192</v>
      </c>
    </row>
    <row r="24" spans="3:5" ht="12.75">
      <c r="C24" s="16"/>
      <c r="D24" s="17"/>
      <c r="E24" s="16"/>
    </row>
    <row r="25" spans="1:5" ht="12.75">
      <c r="A25" s="3" t="s">
        <v>26</v>
      </c>
      <c r="C25" s="53">
        <f>SUM(C19:C24)</f>
        <v>34928</v>
      </c>
      <c r="D25" s="17"/>
      <c r="E25" s="53">
        <f>SUM(E19:E24)</f>
        <v>40468</v>
      </c>
    </row>
    <row r="26" spans="3:5" ht="12.75">
      <c r="C26" s="8"/>
      <c r="D26" s="49"/>
      <c r="E26" s="8"/>
    </row>
    <row r="27" spans="3:5" ht="12.75">
      <c r="C27" s="8"/>
      <c r="D27" s="49"/>
      <c r="E27" s="8"/>
    </row>
    <row r="28" spans="1:5" ht="12.75">
      <c r="A28" s="1" t="s">
        <v>27</v>
      </c>
      <c r="B28" s="5"/>
      <c r="C28" s="7"/>
      <c r="D28" s="17"/>
      <c r="E28" s="7"/>
    </row>
    <row r="29" spans="1:5" ht="12.75">
      <c r="A29" s="3" t="s">
        <v>47</v>
      </c>
      <c r="C29" s="7">
        <v>40433</v>
      </c>
      <c r="D29" s="17"/>
      <c r="E29" s="7">
        <v>57008</v>
      </c>
    </row>
    <row r="30" spans="1:5" ht="12.75">
      <c r="A30" s="3" t="s">
        <v>28</v>
      </c>
      <c r="C30" s="16">
        <f>+C25-C29</f>
        <v>-5505</v>
      </c>
      <c r="D30" s="17"/>
      <c r="E30" s="16">
        <f>+E25-E29</f>
        <v>-16540</v>
      </c>
    </row>
    <row r="31" spans="3:5" ht="22.5" customHeight="1" thickBot="1">
      <c r="C31" s="51">
        <f>SUM(C29:C30)</f>
        <v>34928</v>
      </c>
      <c r="D31" s="17"/>
      <c r="E31" s="51">
        <f>SUM(E29:E30)</f>
        <v>40468</v>
      </c>
    </row>
    <row r="32" spans="1:5" ht="13.5" thickTop="1">
      <c r="A32" s="15"/>
      <c r="B32" s="108"/>
      <c r="C32" s="54"/>
      <c r="D32" s="55"/>
      <c r="E32" s="54"/>
    </row>
  </sheetData>
  <mergeCells count="3">
    <mergeCell ref="A1:E1"/>
    <mergeCell ref="A4:E4"/>
    <mergeCell ref="C7:E7"/>
  </mergeCells>
  <printOptions/>
  <pageMargins left="0.7874015748031497" right="0.2362204724409449" top="1.4173228346456694" bottom="0.2362204724409449" header="0.2362204724409449" footer="0"/>
  <pageSetup firstPageNumber="4" useFirstPageNumber="1" horizontalDpi="600" verticalDpi="600" orientation="portrait" paperSize="9" scale="90" r:id="rId2"/>
  <headerFooter alignWithMargins="0">
    <oddFooter>&amp;C&amp;"Arial,Regular"&amp;11&amp;P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Gateway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 Tian Choo</dc:creator>
  <cp:keywords/>
  <dc:description/>
  <cp:lastModifiedBy>fin mgr</cp:lastModifiedBy>
  <cp:lastPrinted>2007-02-28T07:55:03Z</cp:lastPrinted>
  <dcterms:created xsi:type="dcterms:W3CDTF">2004-07-23T02:04:15Z</dcterms:created>
  <dcterms:modified xsi:type="dcterms:W3CDTF">2007-02-28T08:02:09Z</dcterms:modified>
  <cp:category/>
  <cp:version/>
  <cp:contentType/>
  <cp:contentStatus/>
</cp:coreProperties>
</file>